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derico.bensa\Downloads\"/>
    </mc:Choice>
  </mc:AlternateContent>
  <xr:revisionPtr revIDLastSave="0" documentId="13_ncr:1_{8E3348AD-3488-4CF5-ADDE-6AE0689B95DE}" xr6:coauthVersionLast="36" xr6:coauthVersionMax="36" xr10:uidLastSave="{00000000-0000-0000-0000-000000000000}"/>
  <workbookProtection workbookAlgorithmName="SHA-512" workbookHashValue="bKM9kFpPvPat32Pu78L8JWBxWCIQ02pO+Tx7iqdOUxxOdT6Oq6vblAQ/+hxOKlW16WifVWOEZE913WdCnEwW+w==" workbookSaltValue="HfdsDiUUNsIh+9EPuRfBXw==" workbookSpinCount="100000" lockStructure="1"/>
  <bookViews>
    <workbookView xWindow="0" yWindow="0" windowWidth="28800" windowHeight="12225" xr2:uid="{00000000-000D-0000-FFFF-FFFF00000000}"/>
  </bookViews>
  <sheets>
    <sheet name="Atleti trofeo CSEN" sheetId="4" r:id="rId1"/>
    <sheet name="Appoggio CSEN" sheetId="3" state="hidden" r:id="rId2"/>
    <sheet name="ISTRUZIONI" sheetId="5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4" l="1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G10" i="4"/>
  <c r="I29" i="3"/>
  <c r="I21" i="3"/>
  <c r="I12" i="3"/>
  <c r="I5" i="3"/>
  <c r="H6" i="3"/>
  <c r="I6" i="3"/>
  <c r="H7" i="3"/>
  <c r="I7" i="3"/>
  <c r="H8" i="3"/>
  <c r="I8" i="3"/>
  <c r="H9" i="3"/>
  <c r="I9" i="3"/>
  <c r="H10" i="3"/>
  <c r="I10" i="3"/>
  <c r="H11" i="3"/>
  <c r="I11" i="3"/>
  <c r="H12" i="3"/>
  <c r="I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C5" i="3"/>
  <c r="C6" i="3"/>
  <c r="C7" i="3"/>
  <c r="C8" i="3"/>
  <c r="C9" i="3"/>
  <c r="C10" i="3"/>
  <c r="J10" i="4"/>
  <c r="K10" i="4"/>
  <c r="G11" i="4"/>
  <c r="J11" i="4"/>
  <c r="K11" i="4"/>
  <c r="G12" i="4"/>
  <c r="J12" i="4"/>
  <c r="K12" i="4"/>
  <c r="G13" i="4"/>
  <c r="J13" i="4"/>
  <c r="K13" i="4"/>
  <c r="G14" i="4"/>
  <c r="J14" i="4"/>
  <c r="K14" i="4"/>
  <c r="G15" i="4"/>
  <c r="J15" i="4"/>
  <c r="K15" i="4"/>
  <c r="G16" i="4"/>
  <c r="J16" i="4"/>
  <c r="K16" i="4"/>
  <c r="G17" i="4"/>
  <c r="J17" i="4"/>
  <c r="K17" i="4"/>
  <c r="G18" i="4"/>
  <c r="J18" i="4"/>
  <c r="K18" i="4"/>
  <c r="G19" i="4"/>
  <c r="J19" i="4"/>
  <c r="K19" i="4"/>
  <c r="G20" i="4"/>
  <c r="J20" i="4"/>
  <c r="K20" i="4"/>
  <c r="G21" i="4"/>
  <c r="J21" i="4"/>
  <c r="K21" i="4"/>
  <c r="G22" i="4"/>
  <c r="J22" i="4"/>
  <c r="K22" i="4"/>
  <c r="G23" i="4"/>
  <c r="J23" i="4"/>
  <c r="K23" i="4"/>
  <c r="G24" i="4"/>
  <c r="J24" i="4"/>
  <c r="K24" i="4"/>
  <c r="G25" i="4"/>
  <c r="J25" i="4"/>
  <c r="K25" i="4"/>
  <c r="G26" i="4"/>
  <c r="J26" i="4"/>
  <c r="K26" i="4"/>
  <c r="G27" i="4"/>
  <c r="J27" i="4"/>
  <c r="K27" i="4"/>
  <c r="G28" i="4"/>
  <c r="J28" i="4"/>
  <c r="K28" i="4"/>
  <c r="G29" i="4"/>
  <c r="J29" i="4"/>
  <c r="K29" i="4"/>
  <c r="G30" i="4"/>
  <c r="J30" i="4"/>
  <c r="K30" i="4"/>
  <c r="G31" i="4"/>
  <c r="J31" i="4"/>
  <c r="K31" i="4"/>
  <c r="G32" i="4"/>
  <c r="J32" i="4"/>
  <c r="K32" i="4"/>
  <c r="G33" i="4"/>
  <c r="J33" i="4"/>
  <c r="K33" i="4"/>
  <c r="G34" i="4"/>
  <c r="J34" i="4"/>
  <c r="K34" i="4"/>
  <c r="G35" i="4"/>
  <c r="J35" i="4"/>
  <c r="K35" i="4"/>
  <c r="G36" i="4"/>
  <c r="J36" i="4"/>
  <c r="K36" i="4"/>
  <c r="G37" i="4"/>
  <c r="J37" i="4"/>
  <c r="K37" i="4"/>
  <c r="G38" i="4"/>
  <c r="J38" i="4"/>
  <c r="K38" i="4"/>
  <c r="G39" i="4"/>
  <c r="J39" i="4"/>
  <c r="K39" i="4"/>
  <c r="G40" i="4"/>
  <c r="J40" i="4"/>
  <c r="K40" i="4"/>
  <c r="G41" i="4"/>
  <c r="J41" i="4"/>
  <c r="K41" i="4"/>
  <c r="G42" i="4"/>
  <c r="J42" i="4"/>
  <c r="K42" i="4"/>
  <c r="G43" i="4"/>
  <c r="J43" i="4"/>
  <c r="K43" i="4"/>
  <c r="G44" i="4"/>
  <c r="J44" i="4"/>
  <c r="K44" i="4"/>
  <c r="G45" i="4"/>
  <c r="J45" i="4"/>
  <c r="K45" i="4"/>
  <c r="G46" i="4"/>
  <c r="J46" i="4"/>
  <c r="K46" i="4"/>
  <c r="G47" i="4"/>
  <c r="J47" i="4"/>
  <c r="K47" i="4"/>
  <c r="G48" i="4"/>
  <c r="J48" i="4"/>
  <c r="K48" i="4"/>
  <c r="G49" i="4"/>
  <c r="J49" i="4"/>
  <c r="K49" i="4"/>
  <c r="G50" i="4"/>
  <c r="J50" i="4"/>
  <c r="K50" i="4"/>
  <c r="G51" i="4"/>
  <c r="J51" i="4"/>
  <c r="K51" i="4"/>
  <c r="G52" i="4"/>
  <c r="J52" i="4"/>
  <c r="K52" i="4"/>
  <c r="G53" i="4"/>
  <c r="J53" i="4"/>
  <c r="K53" i="4"/>
  <c r="G54" i="4"/>
  <c r="J54" i="4"/>
  <c r="K54" i="4"/>
  <c r="G55" i="4"/>
  <c r="J55" i="4"/>
  <c r="K55" i="4"/>
  <c r="G56" i="4"/>
  <c r="J56" i="4"/>
  <c r="K56" i="4"/>
  <c r="G57" i="4"/>
  <c r="J57" i="4"/>
  <c r="K57" i="4"/>
  <c r="G58" i="4"/>
  <c r="J58" i="4"/>
  <c r="K58" i="4"/>
  <c r="L9" i="3"/>
  <c r="D59" i="4"/>
  <c r="I55" i="4"/>
  <c r="I53" i="4"/>
  <c r="I52" i="4"/>
  <c r="I51" i="4"/>
  <c r="I47" i="4"/>
  <c r="I45" i="4"/>
  <c r="I43" i="4"/>
  <c r="I39" i="4"/>
  <c r="I37" i="4"/>
  <c r="I35" i="4"/>
  <c r="I32" i="4"/>
  <c r="I31" i="4"/>
  <c r="I29" i="4"/>
  <c r="I27" i="4"/>
  <c r="I23" i="4"/>
  <c r="I20" i="4"/>
  <c r="I19" i="4"/>
  <c r="I17" i="4"/>
  <c r="I16" i="4"/>
  <c r="I15" i="4"/>
  <c r="I12" i="4"/>
  <c r="I11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J9" i="4"/>
  <c r="K9" i="4"/>
  <c r="I56" i="4"/>
  <c r="I13" i="4"/>
  <c r="I21" i="4"/>
  <c r="I40" i="4"/>
  <c r="I44" i="4"/>
  <c r="I36" i="4"/>
  <c r="I57" i="4"/>
  <c r="I24" i="4"/>
  <c r="I28" i="4"/>
  <c r="I49" i="4"/>
  <c r="I41" i="4"/>
  <c r="I48" i="4"/>
  <c r="I33" i="4"/>
  <c r="I25" i="4"/>
  <c r="I14" i="4"/>
  <c r="I22" i="4"/>
  <c r="I30" i="4"/>
  <c r="I38" i="4"/>
  <c r="I46" i="4"/>
  <c r="I54" i="4"/>
  <c r="I9" i="4"/>
  <c r="I10" i="4"/>
  <c r="I18" i="4"/>
  <c r="I26" i="4"/>
  <c r="I34" i="4"/>
  <c r="I42" i="4"/>
  <c r="I50" i="4"/>
  <c r="I58" i="4"/>
</calcChain>
</file>

<file path=xl/sharedStrings.xml><?xml version="1.0" encoding="utf-8"?>
<sst xmlns="http://schemas.openxmlformats.org/spreadsheetml/2006/main" count="92" uniqueCount="51">
  <si>
    <t>Nome</t>
  </si>
  <si>
    <t>Cognome</t>
  </si>
  <si>
    <t>Codice fiscale</t>
  </si>
  <si>
    <t>Anno di nascita</t>
  </si>
  <si>
    <t>Sesso</t>
  </si>
  <si>
    <t>Data di nascita</t>
  </si>
  <si>
    <t>Peso</t>
  </si>
  <si>
    <t>BA</t>
  </si>
  <si>
    <t>FA</t>
  </si>
  <si>
    <t>RA</t>
  </si>
  <si>
    <t>Controllo
codice fiscale</t>
  </si>
  <si>
    <t>Categoria
peso</t>
  </si>
  <si>
    <t>Categoria
età</t>
  </si>
  <si>
    <t>Cat_peso</t>
  </si>
  <si>
    <t>Cat_età</t>
  </si>
  <si>
    <t>ID</t>
  </si>
  <si>
    <t>Cat_Età</t>
  </si>
  <si>
    <t>Età attuale</t>
  </si>
  <si>
    <t>Peso_max</t>
  </si>
  <si>
    <t>Peso_min</t>
  </si>
  <si>
    <t>36+</t>
  </si>
  <si>
    <t>44+</t>
  </si>
  <si>
    <t>50+</t>
  </si>
  <si>
    <t>COMPILARE SOLO LE CELLE COLORATE IN ARANCIO E CONTROLLARE LA CORRETTEZZA DEI DATI CALCOLATI DAL FOGLIO</t>
  </si>
  <si>
    <t>Cintura</t>
  </si>
  <si>
    <t>BIANCA</t>
  </si>
  <si>
    <t>GIALLA</t>
  </si>
  <si>
    <t>GIALLA/ARANCIO</t>
  </si>
  <si>
    <t>ARANCIO</t>
  </si>
  <si>
    <t>ARANCIO/VERDE</t>
  </si>
  <si>
    <t>VERDE</t>
  </si>
  <si>
    <t>VERDE/BLU</t>
  </si>
  <si>
    <t>BLU</t>
  </si>
  <si>
    <t>BLU/MARRONE</t>
  </si>
  <si>
    <t>MARRONE</t>
  </si>
  <si>
    <t>NERA</t>
  </si>
  <si>
    <t>Tolleranza min/max</t>
  </si>
  <si>
    <t>Max</t>
  </si>
  <si>
    <t>Codice CSEN
della società:</t>
  </si>
  <si>
    <t>Istruzioni per la compilazione</t>
  </si>
  <si>
    <t>Inserire i valori richiesti solo nelle celle di colore arancio, le altre celle non sono modificabili</t>
  </si>
  <si>
    <t>Il peso va inserito al massimo con una cifra decimale (es: 42,6)</t>
  </si>
  <si>
    <t>modificabile</t>
  </si>
  <si>
    <t>non modificabile</t>
  </si>
  <si>
    <t>Il codice fiscale può essere scritto sia in minuscolo che in maiuscolo, è indifferente ai fini del calcolo</t>
  </si>
  <si>
    <t>La cintura si può selezionare dal menù  tendina che compare a finaco della cella quando la si seleziona.</t>
  </si>
  <si>
    <t xml:space="preserve"> Le uniche scelte possibili sono:</t>
  </si>
  <si>
    <t>Totale atleti</t>
  </si>
  <si>
    <t>Controllare sempre che i valori calcolati in automatico dal foglio siano corretti.</t>
  </si>
  <si>
    <t>26mo Judo In Compagnia - Criterium CSEN - Centro Sportivo Trento Nord - 14/03/2020</t>
  </si>
  <si>
    <t>Nome
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</si>
</sst>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####"/>
    <numFmt numFmtId="165" formatCode="0.0\ &quot;kg&quot;"/>
    <numFmt numFmtId="166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" borderId="0" xfId="0" applyFill="1" applyProtection="1">
      <protection locked="0"/>
    </xf>
    <xf numFmtId="164" fontId="0" fillId="3" borderId="0" xfId="0" applyNumberFormat="1" applyFill="1" applyAlignment="1" applyProtection="1">
      <alignment horizontal="center" vertical="center"/>
      <protection locked="0"/>
    </xf>
    <xf numFmtId="165" fontId="0" fillId="3" borderId="0" xfId="0" applyNumberFormat="1" applyFill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ill="1" applyAlignment="1" applyProtection="1">
      <protection locked="0"/>
    </xf>
    <xf numFmtId="0" fontId="0" fillId="0" borderId="5" xfId="0" applyBorder="1"/>
    <xf numFmtId="0" fontId="0" fillId="3" borderId="5" xfId="0" applyFill="1" applyBorder="1" applyAlignment="1" applyProtection="1">
      <protection locked="0"/>
    </xf>
    <xf numFmtId="0" fontId="2" fillId="4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</cellXfs>
  <cellStyles count="1">
    <cellStyle name="Normale" xfId="0" builtinId="0"/>
  </cellStyles>
  <dxfs count="3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6" formatCode="00"/>
    </dxf>
    <dxf>
      <numFmt numFmtId="19" formatCode="dd/mm/yyyy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left style="thin">
          <color theme="4" tint="0.39997558519241921"/>
        </left>
        <top style="thin">
          <color theme="4" tint="0.39997558519241921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165" formatCode="0.0\ &quot;kg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5" formatCode="0.0\ &quot;kg&quot;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numFmt numFmtId="164" formatCode="############"/>
      <fill>
        <patternFill patternType="solid">
          <fgColor indexed="64"/>
          <bgColor theme="7" tint="0.59999389629810485"/>
        </patternFill>
      </fill>
      <alignment horizontal="center" vertical="center" textRotation="0" wrapText="0" indent="0" justifyLastLine="0" shrinkToFit="0" readingOrder="0"/>
      <protection locked="0" hidden="0"/>
    </dxf>
    <dxf>
      <fill>
        <patternFill patternType="solid">
          <fgColor indexed="64"/>
          <bgColor theme="7" tint="0.59999389629810485"/>
        </patternFill>
      </fill>
      <protection locked="0" hidden="0"/>
    </dxf>
    <dxf>
      <fill>
        <patternFill patternType="solid">
          <fgColor indexed="64"/>
          <bgColor theme="7" tint="0.59999389629810485"/>
        </patternFill>
      </fill>
      <protection locked="0" hidden="0"/>
    </dxf>
    <dxf>
      <numFmt numFmtId="166" formatCode="00"/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/>
        <i val="0"/>
        <strike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Tab_atleti_CSEN" displayName="Tab_atleti_CSEN" ref="A8:K59" totalsRowCount="1" headerRowDxfId="33">
  <autoFilter ref="A8:K58" xr:uid="{00000000-0009-0000-0100-000008000000}"/>
  <tableColumns count="11">
    <tableColumn id="11" xr3:uid="{00000000-0010-0000-0000-00000B000000}" name="ID" dataDxfId="32" totalsRowDxfId="9">
      <calculatedColumnFormula>A8+1</calculatedColumnFormula>
    </tableColumn>
    <tableColumn id="3" xr3:uid="{00000000-0010-0000-0000-000003000000}" name="Nome" dataDxfId="31"/>
    <tableColumn id="4" xr3:uid="{00000000-0010-0000-0000-000004000000}" name="Cognome" totalsRowLabel="Totale atleti" dataDxfId="30" totalsRowDxfId="8"/>
    <tableColumn id="5" xr3:uid="{00000000-0010-0000-0000-000005000000}" name="Codice fiscale" totalsRowFunction="count" dataDxfId="29" totalsRowDxfId="7"/>
    <tableColumn id="10" xr3:uid="{00000000-0010-0000-0000-00000A000000}" name="Peso" dataDxfId="28" totalsRowDxfId="6"/>
    <tableColumn id="1" xr3:uid="{00000000-0010-0000-0000-000001000000}" name="Cintura" dataDxfId="27" totalsRowDxfId="5"/>
    <tableColumn id="8" xr3:uid="{00000000-0010-0000-0000-000008000000}" name="Controllo_x000a_codice fiscale" dataDxfId="26" totalsRowDxfId="4">
      <calculatedColumnFormula>IF(D9&lt;&gt;"",IF(UPPER(MID(D9,16,1))=CHAR(MOD((CODE(MID(UPPER(D9),2,1))-65)+(CODE(MID(UPPER(D9),4,1))-65)+(CODE(MID(UPPER(D9),6,1))-65)+(CODE(MID(UPPER(D9),8,1))-48)+(CODE(MID(UPPER(D9),10,1))-48)+(CODE(MID(UPPER(D9),12,1))-65)+(CODE(MID(UPPER(D9),14,1))-48)+(FIND(MID(UPPER(D9),1,1),"BAKPLCQDREVOSFTGUHMINJWZYX")-1)+(FIND(MID(UPPER(D9),3,1),"BAKPLCQDREVOSFTGUHMINJWZYX")-1)+(FIND(MID(UPPER(D9),5,1),"BAKPLCQDREVOSFTGUHMINJWZYX")-1)+(FIND(MID(UPPER(D9),7,1),"10AAA2A3A4AAA5A6A7A8A9")-1)+(FIND(MID(UPPER(D9),9,1),"BAKPLCQDREVOSFTGUHMINJWZYX")-1)+(FIND(MID(UPPER(D9),11,1),"10AAA2A3A4AAA5A6A7A8A9")-1)+(FIND(MID(UPPER(D9),13,1),"10AAA2A3A4AAA5A6A7A8A9")-1)+(FIND(MID(UPPER(D9),15,1),"10AAA2A3A4AAA5A6A7A8A9")-1),26)+65),"OK","C.F. ERRATO!"),"")</calculatedColumnFormula>
    </tableColumn>
    <tableColumn id="6" xr3:uid="{00000000-0010-0000-0000-000006000000}" name="Data di nascita" dataDxfId="10" totalsRowDxfId="3">
      <calculatedColumnFormula>IF(AND(D9&lt;&gt;"",G9="OK"),IF(YEAR(DATE(MID(D9,7,2),1,1))&gt;(YEAR(TODAY())-65),DATE(MID(D9,7,2),FIND(UPPER(MID( D9,9,1)),"ABCDEHLMPRST"),MOD(MID(D9,10,2),40)),DATE(MID(D9,7,2)+100,FIND(UPPER(MID( D9,9,1)),"ABCDEHLMPRST"),MOD(MID(D9,10,2),40))),"")</calculatedColumnFormula>
    </tableColumn>
    <tableColumn id="9" xr3:uid="{00000000-0010-0000-0000-000009000000}" name="Sesso" dataDxfId="25" totalsRowDxfId="2">
      <calculatedColumnFormula>IF(AND(D9&lt;&gt;"",G9="OK"),IF(VALUE((MID(D9,10,2)))&gt;40,"F","M"),"")</calculatedColumnFormula>
    </tableColumn>
    <tableColumn id="7" xr3:uid="{00000000-0010-0000-0000-000007000000}" name="Categoria_x000a_età" dataDxfId="24" totalsRowDxfId="1">
      <calculatedColumnFormula>IFERROR(IF(AND(D9&lt;&gt;"",G9="OK"),VLOOKUP(YEAR(H9),Tab_cat_age_CSEN[],3,FALSE),""),"ERRORE!")</calculatedColumnFormula>
    </tableColumn>
    <tableColumn id="12" xr3:uid="{00000000-0010-0000-0000-00000C000000}" name="Categoria_x000a_peso" dataDxfId="23" totalsRowDxfId="0">
      <calculatedColumnFormula>IF(AND(Tab_atleti_CSEN[[#This Row],[Categoria
età]]&lt;&gt;"",Tab_atleti_CSEN[[#This Row],[Peso]]&lt;&gt;""),IFERROR(INDEX(Tab_cat_CSEN[Cat_peso],SUMPRODUCT((Tab_cat_CSEN[Cat_Età]=J9)*(Tab_cat_CSEN[Peso_min]&lt;=E9)*(Tab_cat_CSEN[Peso_max]&gt;=E9)*ROW(Tab_cat_CSEN[Cat_Età]))-4),"ERRORE!"),"")</calculatedColumnFormula>
    </tableColumn>
  </tableColumns>
  <tableStyleInfo name="TableStyleLight9" showFirstColumn="0" showLastColumn="0" showRowStripes="1" showColumnStripes="1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_cat_age_CSEN" displayName="Tab_cat_age_CSEN" ref="C4:E10" totalsRowShown="0" dataDxfId="22">
  <autoFilter ref="C4:E10" xr:uid="{00000000-0009-0000-0100-000006000000}"/>
  <sortState ref="C4:E64">
    <sortCondition ref="C3:C64"/>
  </sortState>
  <tableColumns count="3">
    <tableColumn id="3" xr3:uid="{00000000-0010-0000-0100-000003000000}" name="Anno di nascita" dataDxfId="21">
      <calculatedColumnFormula>YEAR(TODAY())-Tab_cat_age_CSEN[[#This Row],[Età attuale]]</calculatedColumnFormula>
    </tableColumn>
    <tableColumn id="4" xr3:uid="{00000000-0010-0000-0100-000004000000}" name="Età attuale" dataDxfId="20"/>
    <tableColumn id="2" xr3:uid="{00000000-0010-0000-0100-000002000000}" name="Cat_età" dataDxfId="1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2000000}" name="Tab_cat_CSEN" displayName="Tab_cat_CSEN" ref="G4:J29" totalsRowShown="0" headerRowDxfId="18" dataDxfId="16" headerRowBorderDxfId="17" tableBorderDxfId="15">
  <autoFilter ref="G4:J29" xr:uid="{00000000-0009-0000-0100-000007000000}"/>
  <tableColumns count="4">
    <tableColumn id="1" xr3:uid="{00000000-0010-0000-0200-000001000000}" name="Cat_Età" dataDxfId="14"/>
    <tableColumn id="2" xr3:uid="{00000000-0010-0000-0200-000002000000}" name="Peso_min" dataDxfId="13">
      <calculatedColumnFormula>I4+$H$2</calculatedColumnFormula>
    </tableColumn>
    <tableColumn id="3" xr3:uid="{00000000-0010-0000-0200-000003000000}" name="Peso_max" dataDxfId="12">
      <calculatedColumnFormula>Tab_cat_CSEN[[#This Row],[Cat_peso]]+$I$2</calculatedColumnFormula>
    </tableColumn>
    <tableColumn id="4" xr3:uid="{00000000-0010-0000-0200-000004000000}" name="Cat_peso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Tab_cint_CSEN" displayName="Tab_cint_CSEN" ref="C14:C25" totalsRowShown="0">
  <autoFilter ref="C14:C25" xr:uid="{00000000-0009-0000-0100-000002000000}"/>
  <tableColumns count="1">
    <tableColumn id="1" xr3:uid="{00000000-0010-0000-0300-000001000000}" name="Cintur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9"/>
  <sheetViews>
    <sheetView showGridLines="0" showRowColHeaders="0" tabSelected="1" workbookViewId="0">
      <pane ySplit="8" topLeftCell="A9" activePane="bottomLeft" state="frozen"/>
      <selection pane="bottomLeft" activeCell="B10" sqref="B10"/>
    </sheetView>
  </sheetViews>
  <sheetFormatPr defaultRowHeight="15" x14ac:dyDescent="0.25"/>
  <cols>
    <col min="1" max="1" width="11.140625" bestFit="1" customWidth="1"/>
    <col min="2" max="3" width="28.5703125" customWidth="1"/>
    <col min="4" max="4" width="19.140625" bestFit="1" customWidth="1"/>
    <col min="5" max="5" width="9.85546875" bestFit="1" customWidth="1"/>
    <col min="6" max="6" width="12" bestFit="1" customWidth="1"/>
    <col min="7" max="7" width="17.42578125" bestFit="1" customWidth="1"/>
    <col min="8" max="8" width="18.42578125" bestFit="1" customWidth="1"/>
    <col min="9" max="9" width="10.5703125" bestFit="1" customWidth="1"/>
    <col min="10" max="11" width="14" bestFit="1" customWidth="1"/>
  </cols>
  <sheetData>
    <row r="2" spans="1:11" x14ac:dyDescent="0.25">
      <c r="B2" s="25" t="s">
        <v>49</v>
      </c>
      <c r="C2" s="25"/>
      <c r="D2" s="25"/>
      <c r="E2" s="25"/>
      <c r="F2" s="25"/>
      <c r="G2" s="25"/>
      <c r="H2" s="25"/>
      <c r="I2" s="25"/>
      <c r="J2" s="25"/>
      <c r="K2" s="25"/>
    </row>
    <row r="3" spans="1:11" x14ac:dyDescent="0.25"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1" x14ac:dyDescent="0.25">
      <c r="B5" s="20" t="s">
        <v>23</v>
      </c>
      <c r="C5" s="20"/>
      <c r="D5" s="20"/>
      <c r="G5" s="21" t="s">
        <v>38</v>
      </c>
      <c r="H5" s="23"/>
      <c r="I5" s="21" t="s">
        <v>50</v>
      </c>
      <c r="J5" s="26"/>
      <c r="K5" s="27"/>
    </row>
    <row r="6" spans="1:11" x14ac:dyDescent="0.25">
      <c r="B6" s="20"/>
      <c r="C6" s="20"/>
      <c r="D6" s="20"/>
      <c r="G6" s="22"/>
      <c r="H6" s="24"/>
      <c r="I6" s="22"/>
      <c r="J6" s="28"/>
      <c r="K6" s="29"/>
    </row>
    <row r="8" spans="1:11" ht="30" x14ac:dyDescent="0.25">
      <c r="A8" s="9" t="s">
        <v>15</v>
      </c>
      <c r="B8" s="1" t="s">
        <v>0</v>
      </c>
      <c r="C8" s="1" t="s">
        <v>1</v>
      </c>
      <c r="D8" s="1" t="s">
        <v>2</v>
      </c>
      <c r="E8" s="1" t="s">
        <v>6</v>
      </c>
      <c r="F8" s="15" t="s">
        <v>24</v>
      </c>
      <c r="G8" s="4" t="s">
        <v>10</v>
      </c>
      <c r="H8" s="1" t="s">
        <v>5</v>
      </c>
      <c r="I8" s="1" t="s">
        <v>4</v>
      </c>
      <c r="J8" s="4" t="s">
        <v>12</v>
      </c>
      <c r="K8" s="4" t="s">
        <v>11</v>
      </c>
    </row>
    <row r="9" spans="1:11" x14ac:dyDescent="0.25">
      <c r="A9" s="8">
        <v>1</v>
      </c>
      <c r="B9" s="5"/>
      <c r="C9" s="5"/>
      <c r="D9" s="6"/>
      <c r="E9" s="7"/>
      <c r="F9" s="7"/>
      <c r="G9" s="2" t="str">
        <f>IF(D9&lt;&gt;"",IF(UPPER(MID(D9,16,1))=CHAR(MOD((CODE(MID(UPPER(D9),2,1))-65)+(CODE(MID(UPPER(D9),4,1))-65)+(CODE(MID(UPPER(D9),6,1))-65)+(CODE(MID(UPPER(D9),8,1))-48)+(CODE(MID(UPPER(D9),10,1))-48)+(CODE(MID(UPPER(D9),12,1))-65)+(CODE(MID(UPPER(D9),14,1))-48)+(FIND(MID(UPPER(D9),1,1),"BAKPLCQDREVOSFTGUHMINJWZYX")-1)+(FIND(MID(UPPER(D9),3,1),"BAKPLCQDREVOSFTGUHMINJWZYX")-1)+(FIND(MID(UPPER(D9),5,1),"BAKPLCQDREVOSFTGUHMINJWZYX")-1)+(FIND(MID(UPPER(D9),7,1),"10AAA2A3A4AAA5A6A7A8A9")-1)+(FIND(MID(UPPER(D9),9,1),"BAKPLCQDREVOSFTGUHMINJWZYX")-1)+(FIND(MID(UPPER(D9),11,1),"10AAA2A3A4AAA5A6A7A8A9")-1)+(FIND(MID(UPPER(D9),13,1),"10AAA2A3A4AAA5A6A7A8A9")-1)+(FIND(MID(UPPER(D9),15,1),"10AAA2A3A4AAA5A6A7A8A9")-1),26)+65),"OK","C.F. ERRATO!"),"")</f>
        <v/>
      </c>
      <c r="H9" s="3" t="str">
        <f t="shared" ref="H9:H40" ca="1" si="0">IF(AND(D9&lt;&gt;"",G9="OK"),IF(YEAR(DATE(MID(D9,7,2),1,1))&gt;(YEAR(TODAY())-65),DATE(MID(D9,7,2),FIND(UPPER(MID( D9,9,1)),"ABCDEHLMPRST"),MOD(MID(D9,10,2),40)),DATE(MID(D9,7,2)+100,FIND(UPPER(MID( D9,9,1)),"ABCDEHLMPRST"),MOD(MID(D9,10,2),40))),"")</f>
        <v/>
      </c>
      <c r="I9" s="2" t="str">
        <f t="shared" ref="I9:I58" si="1">IF(AND(D9&lt;&gt;"",G9="OK"),IF(VALUE((MID(D9,10,2)))&gt;40,"F","M"),"")</f>
        <v/>
      </c>
      <c r="J9" s="2" t="str">
        <f>IFERROR(IF(AND(D9&lt;&gt;"",G9="OK"),VLOOKUP(YEAR(H9),Tab_cat_age_CSEN[],3,FALSE),""),"ERRORE!")</f>
        <v/>
      </c>
      <c r="K9" s="2" t="str">
        <f>IF(AND(Tab_atleti_CSEN[[#This Row],[Categoria
età]]&lt;&gt;"",Tab_atleti_CSEN[[#This Row],[Peso]]&lt;&gt;""),IFERROR(INDEX(Tab_cat_CSEN[Cat_peso],SUMPRODUCT((Tab_cat_CSEN[Cat_Età]=J9)*(Tab_cat_CSEN[Peso_min]&lt;=E9)*(Tab_cat_CSEN[Peso_max]&gt;=E9)*ROW(Tab_cat_CSEN[Cat_Età]))-4),"ERRORE!"),"")</f>
        <v/>
      </c>
    </row>
    <row r="10" spans="1:11" x14ac:dyDescent="0.25">
      <c r="A10" s="8">
        <f t="shared" ref="A10:A58" si="2">A9+1</f>
        <v>2</v>
      </c>
      <c r="B10" s="5"/>
      <c r="C10" s="5"/>
      <c r="D10" s="6"/>
      <c r="E10" s="7"/>
      <c r="F10" s="7"/>
      <c r="G10" s="2" t="str">
        <f t="shared" ref="G10:G58" si="3">IF(D10&lt;&gt;"",IF(UPPER(MID(D10,16,1))=CHAR(MOD((CODE(MID(UPPER(D10),2,1))-65)+(CODE(MID(UPPER(D10),4,1))-65)+(CODE(MID(UPPER(D10),6,1))-65)+(CODE(MID(UPPER(D10),8,1))-48)+(CODE(MID(UPPER(D10),10,1))-48)+(CODE(MID(UPPER(D10),12,1))-65)+(CODE(MID(UPPER(D10),14,1))-48)+(FIND(MID(UPPER(D10),1,1),"BAKPLCQDREVOSFTGUHMINJWZYX")-1)+(FIND(MID(UPPER(D10),3,1),"BAKPLCQDREVOSFTGUHMINJWZYX")-1)+(FIND(MID(UPPER(D10),5,1),"BAKPLCQDREVOSFTGUHMINJWZYX")-1)+(FIND(MID(UPPER(D10),7,1),"10AAA2A3A4AAA5A6A7A8A9")-1)+(FIND(MID(UPPER(D10),9,1),"BAKPLCQDREVOSFTGUHMINJWZYX")-1)+(FIND(MID(UPPER(D10),11,1),"10AAA2A3A4AAA5A6A7A8A9")-1)+(FIND(MID(UPPER(D10),13,1),"10AAA2A3A4AAA5A6A7A8A9")-1)+(FIND(MID(UPPER(D10),15,1),"10AAA2A3A4AAA5A6A7A8A9")-1),26)+65),"OK","C.F. ERRATO!"),"")</f>
        <v/>
      </c>
      <c r="H10" s="3" t="str">
        <f t="shared" ca="1" si="0"/>
        <v/>
      </c>
      <c r="I10" s="2" t="str">
        <f t="shared" si="1"/>
        <v/>
      </c>
      <c r="J10" s="2" t="str">
        <f>IFERROR(IF(AND(D10&lt;&gt;"",G10="OK"),VLOOKUP(YEAR(H10),Tab_cat_age_CSEN[],3,FALSE),""),"ERRORE!")</f>
        <v/>
      </c>
      <c r="K10" s="2" t="str">
        <f>IF(AND(Tab_atleti_CSEN[[#This Row],[Categoria
età]]&lt;&gt;"",Tab_atleti_CSEN[[#This Row],[Peso]]&lt;&gt;""),IFERROR(INDEX(Tab_cat_CSEN[Cat_peso],SUMPRODUCT((Tab_cat_CSEN[Cat_Età]=J10)*(Tab_cat_CSEN[Peso_min]&lt;=E10)*(Tab_cat_CSEN[Peso_max]&gt;=E10)*ROW(Tab_cat_CSEN[Cat_Età]))-4),"ERRORE!"),"")</f>
        <v/>
      </c>
    </row>
    <row r="11" spans="1:11" x14ac:dyDescent="0.25">
      <c r="A11" s="8">
        <f t="shared" si="2"/>
        <v>3</v>
      </c>
      <c r="B11" s="5"/>
      <c r="C11" s="5"/>
      <c r="D11" s="6"/>
      <c r="E11" s="7"/>
      <c r="F11" s="7"/>
      <c r="G11" s="2" t="str">
        <f t="shared" si="3"/>
        <v/>
      </c>
      <c r="H11" s="3" t="str">
        <f t="shared" ca="1" si="0"/>
        <v/>
      </c>
      <c r="I11" s="2" t="str">
        <f t="shared" si="1"/>
        <v/>
      </c>
      <c r="J11" s="2" t="str">
        <f>IFERROR(IF(AND(D11&lt;&gt;"",G11="OK"),VLOOKUP(YEAR(H11),Tab_cat_age_CSEN[],3,FALSE),""),"ERRORE!")</f>
        <v/>
      </c>
      <c r="K11" s="2" t="str">
        <f>IF(AND(Tab_atleti_CSEN[[#This Row],[Categoria
età]]&lt;&gt;"",Tab_atleti_CSEN[[#This Row],[Peso]]&lt;&gt;""),IFERROR(INDEX(Tab_cat_CSEN[Cat_peso],SUMPRODUCT((Tab_cat_CSEN[Cat_Età]=J11)*(Tab_cat_CSEN[Peso_min]&lt;=E11)*(Tab_cat_CSEN[Peso_max]&gt;=E11)*ROW(Tab_cat_CSEN[Cat_Età]))-4),"ERRORE!"),"")</f>
        <v/>
      </c>
    </row>
    <row r="12" spans="1:11" x14ac:dyDescent="0.25">
      <c r="A12" s="8">
        <f t="shared" si="2"/>
        <v>4</v>
      </c>
      <c r="B12" s="5"/>
      <c r="C12" s="5"/>
      <c r="D12" s="6"/>
      <c r="E12" s="7"/>
      <c r="F12" s="7"/>
      <c r="G12" s="2" t="str">
        <f t="shared" si="3"/>
        <v/>
      </c>
      <c r="H12" s="3" t="str">
        <f t="shared" ca="1" si="0"/>
        <v/>
      </c>
      <c r="I12" s="2" t="str">
        <f t="shared" si="1"/>
        <v/>
      </c>
      <c r="J12" s="2" t="str">
        <f>IFERROR(IF(AND(D12&lt;&gt;"",G12="OK"),VLOOKUP(YEAR(H12),Tab_cat_age_CSEN[],3,FALSE),""),"ERRORE!")</f>
        <v/>
      </c>
      <c r="K12" s="2" t="str">
        <f>IF(AND(Tab_atleti_CSEN[[#This Row],[Categoria
età]]&lt;&gt;"",Tab_atleti_CSEN[[#This Row],[Peso]]&lt;&gt;""),IFERROR(INDEX(Tab_cat_CSEN[Cat_peso],SUMPRODUCT((Tab_cat_CSEN[Cat_Età]=J12)*(Tab_cat_CSEN[Peso_min]&lt;=E12)*(Tab_cat_CSEN[Peso_max]&gt;=E12)*ROW(Tab_cat_CSEN[Cat_Età]))-4),"ERRORE!"),"")</f>
        <v/>
      </c>
    </row>
    <row r="13" spans="1:11" x14ac:dyDescent="0.25">
      <c r="A13" s="8">
        <f t="shared" si="2"/>
        <v>5</v>
      </c>
      <c r="B13" s="5"/>
      <c r="C13" s="5"/>
      <c r="D13" s="6"/>
      <c r="E13" s="7"/>
      <c r="F13" s="7"/>
      <c r="G13" s="2" t="str">
        <f t="shared" si="3"/>
        <v/>
      </c>
      <c r="H13" s="3" t="str">
        <f t="shared" ca="1" si="0"/>
        <v/>
      </c>
      <c r="I13" s="2" t="str">
        <f t="shared" si="1"/>
        <v/>
      </c>
      <c r="J13" s="2" t="str">
        <f>IFERROR(IF(AND(D13&lt;&gt;"",G13="OK"),VLOOKUP(YEAR(H13),Tab_cat_age_CSEN[],3,FALSE),""),"ERRORE!")</f>
        <v/>
      </c>
      <c r="K13" s="2" t="str">
        <f>IF(AND(Tab_atleti_CSEN[[#This Row],[Categoria
età]]&lt;&gt;"",Tab_atleti_CSEN[[#This Row],[Peso]]&lt;&gt;""),IFERROR(INDEX(Tab_cat_CSEN[Cat_peso],SUMPRODUCT((Tab_cat_CSEN[Cat_Età]=J13)*(Tab_cat_CSEN[Peso_min]&lt;=E13)*(Tab_cat_CSEN[Peso_max]&gt;=E13)*ROW(Tab_cat_CSEN[Cat_Età]))-4),"ERRORE!"),"")</f>
        <v/>
      </c>
    </row>
    <row r="14" spans="1:11" x14ac:dyDescent="0.25">
      <c r="A14" s="8">
        <f t="shared" si="2"/>
        <v>6</v>
      </c>
      <c r="B14" s="5"/>
      <c r="C14" s="5"/>
      <c r="D14" s="6"/>
      <c r="E14" s="7"/>
      <c r="F14" s="7"/>
      <c r="G14" s="2" t="str">
        <f t="shared" si="3"/>
        <v/>
      </c>
      <c r="H14" s="3" t="str">
        <f t="shared" ca="1" si="0"/>
        <v/>
      </c>
      <c r="I14" s="2" t="str">
        <f t="shared" si="1"/>
        <v/>
      </c>
      <c r="J14" s="2" t="str">
        <f>IFERROR(IF(AND(D14&lt;&gt;"",G14="OK"),VLOOKUP(YEAR(H14),Tab_cat_age_CSEN[],3,FALSE),""),"ERRORE!")</f>
        <v/>
      </c>
      <c r="K14" s="2" t="str">
        <f>IF(AND(Tab_atleti_CSEN[[#This Row],[Categoria
età]]&lt;&gt;"",Tab_atleti_CSEN[[#This Row],[Peso]]&lt;&gt;""),IFERROR(INDEX(Tab_cat_CSEN[Cat_peso],SUMPRODUCT((Tab_cat_CSEN[Cat_Età]=J14)*(Tab_cat_CSEN[Peso_min]&lt;=E14)*(Tab_cat_CSEN[Peso_max]&gt;=E14)*ROW(Tab_cat_CSEN[Cat_Età]))-4),"ERRORE!"),"")</f>
        <v/>
      </c>
    </row>
    <row r="15" spans="1:11" x14ac:dyDescent="0.25">
      <c r="A15" s="8">
        <f t="shared" si="2"/>
        <v>7</v>
      </c>
      <c r="B15" s="5"/>
      <c r="C15" s="5"/>
      <c r="D15" s="6"/>
      <c r="E15" s="7"/>
      <c r="F15" s="7"/>
      <c r="G15" s="2" t="str">
        <f t="shared" si="3"/>
        <v/>
      </c>
      <c r="H15" s="3" t="str">
        <f t="shared" ca="1" si="0"/>
        <v/>
      </c>
      <c r="I15" s="2" t="str">
        <f t="shared" si="1"/>
        <v/>
      </c>
      <c r="J15" s="2" t="str">
        <f>IFERROR(IF(AND(D15&lt;&gt;"",G15="OK"),VLOOKUP(YEAR(H15),Tab_cat_age_CSEN[],3,FALSE),""),"ERRORE!")</f>
        <v/>
      </c>
      <c r="K15" s="2" t="str">
        <f>IF(AND(Tab_atleti_CSEN[[#This Row],[Categoria
età]]&lt;&gt;"",Tab_atleti_CSEN[[#This Row],[Peso]]&lt;&gt;""),IFERROR(INDEX(Tab_cat_CSEN[Cat_peso],SUMPRODUCT((Tab_cat_CSEN[Cat_Età]=J15)*(Tab_cat_CSEN[Peso_min]&lt;=E15)*(Tab_cat_CSEN[Peso_max]&gt;=E15)*ROW(Tab_cat_CSEN[Cat_Età]))-4),"ERRORE!"),"")</f>
        <v/>
      </c>
    </row>
    <row r="16" spans="1:11" x14ac:dyDescent="0.25">
      <c r="A16" s="8">
        <f t="shared" si="2"/>
        <v>8</v>
      </c>
      <c r="B16" s="5"/>
      <c r="C16" s="5"/>
      <c r="D16" s="6"/>
      <c r="E16" s="7"/>
      <c r="F16" s="7"/>
      <c r="G16" s="2" t="str">
        <f t="shared" si="3"/>
        <v/>
      </c>
      <c r="H16" s="3" t="str">
        <f t="shared" ca="1" si="0"/>
        <v/>
      </c>
      <c r="I16" s="2" t="str">
        <f t="shared" si="1"/>
        <v/>
      </c>
      <c r="J16" s="2" t="str">
        <f>IFERROR(IF(AND(D16&lt;&gt;"",G16="OK"),VLOOKUP(YEAR(H16),Tab_cat_age_CSEN[],3,FALSE),""),"ERRORE!")</f>
        <v/>
      </c>
      <c r="K16" s="2" t="str">
        <f>IF(AND(Tab_atleti_CSEN[[#This Row],[Categoria
età]]&lt;&gt;"",Tab_atleti_CSEN[[#This Row],[Peso]]&lt;&gt;""),IFERROR(INDEX(Tab_cat_CSEN[Cat_peso],SUMPRODUCT((Tab_cat_CSEN[Cat_Età]=J16)*(Tab_cat_CSEN[Peso_min]&lt;=E16)*(Tab_cat_CSEN[Peso_max]&gt;=E16)*ROW(Tab_cat_CSEN[Cat_Età]))-4),"ERRORE!"),"")</f>
        <v/>
      </c>
    </row>
    <row r="17" spans="1:11" x14ac:dyDescent="0.25">
      <c r="A17" s="8">
        <f t="shared" si="2"/>
        <v>9</v>
      </c>
      <c r="B17" s="5"/>
      <c r="C17" s="5"/>
      <c r="D17" s="6"/>
      <c r="E17" s="7"/>
      <c r="F17" s="7"/>
      <c r="G17" s="2" t="str">
        <f t="shared" si="3"/>
        <v/>
      </c>
      <c r="H17" s="3" t="str">
        <f t="shared" ca="1" si="0"/>
        <v/>
      </c>
      <c r="I17" s="2" t="str">
        <f t="shared" si="1"/>
        <v/>
      </c>
      <c r="J17" s="2" t="str">
        <f>IFERROR(IF(AND(D17&lt;&gt;"",G17="OK"),VLOOKUP(YEAR(H17),Tab_cat_age_CSEN[],3,FALSE),""),"ERRORE!")</f>
        <v/>
      </c>
      <c r="K17" s="2" t="str">
        <f>IF(AND(Tab_atleti_CSEN[[#This Row],[Categoria
età]]&lt;&gt;"",Tab_atleti_CSEN[[#This Row],[Peso]]&lt;&gt;""),IFERROR(INDEX(Tab_cat_CSEN[Cat_peso],SUMPRODUCT((Tab_cat_CSEN[Cat_Età]=J17)*(Tab_cat_CSEN[Peso_min]&lt;=E17)*(Tab_cat_CSEN[Peso_max]&gt;=E17)*ROW(Tab_cat_CSEN[Cat_Età]))-4),"ERRORE!"),"")</f>
        <v/>
      </c>
    </row>
    <row r="18" spans="1:11" x14ac:dyDescent="0.25">
      <c r="A18" s="8">
        <f t="shared" si="2"/>
        <v>10</v>
      </c>
      <c r="B18" s="5"/>
      <c r="C18" s="5"/>
      <c r="D18" s="6"/>
      <c r="E18" s="7"/>
      <c r="F18" s="7"/>
      <c r="G18" s="2" t="str">
        <f t="shared" si="3"/>
        <v/>
      </c>
      <c r="H18" s="3" t="str">
        <f t="shared" ca="1" si="0"/>
        <v/>
      </c>
      <c r="I18" s="2" t="str">
        <f t="shared" si="1"/>
        <v/>
      </c>
      <c r="J18" s="2" t="str">
        <f>IFERROR(IF(AND(D18&lt;&gt;"",G18="OK"),VLOOKUP(YEAR(H18),Tab_cat_age_CSEN[],3,FALSE),""),"ERRORE!")</f>
        <v/>
      </c>
      <c r="K18" s="2" t="str">
        <f>IF(AND(Tab_atleti_CSEN[[#This Row],[Categoria
età]]&lt;&gt;"",Tab_atleti_CSEN[[#This Row],[Peso]]&lt;&gt;""),IFERROR(INDEX(Tab_cat_CSEN[Cat_peso],SUMPRODUCT((Tab_cat_CSEN[Cat_Età]=J18)*(Tab_cat_CSEN[Peso_min]&lt;=E18)*(Tab_cat_CSEN[Peso_max]&gt;=E18)*ROW(Tab_cat_CSEN[Cat_Età]))-4),"ERRORE!"),"")</f>
        <v/>
      </c>
    </row>
    <row r="19" spans="1:11" x14ac:dyDescent="0.25">
      <c r="A19" s="8">
        <f t="shared" si="2"/>
        <v>11</v>
      </c>
      <c r="B19" s="5"/>
      <c r="C19" s="5"/>
      <c r="D19" s="6"/>
      <c r="E19" s="7"/>
      <c r="F19" s="7"/>
      <c r="G19" s="2" t="str">
        <f t="shared" si="3"/>
        <v/>
      </c>
      <c r="H19" s="3" t="str">
        <f t="shared" ca="1" si="0"/>
        <v/>
      </c>
      <c r="I19" s="2" t="str">
        <f t="shared" si="1"/>
        <v/>
      </c>
      <c r="J19" s="2" t="str">
        <f>IFERROR(IF(AND(D19&lt;&gt;"",G19="OK"),VLOOKUP(YEAR(H19),Tab_cat_age_CSEN[],3,FALSE),""),"ERRORE!")</f>
        <v/>
      </c>
      <c r="K19" s="2" t="str">
        <f>IF(AND(Tab_atleti_CSEN[[#This Row],[Categoria
età]]&lt;&gt;"",Tab_atleti_CSEN[[#This Row],[Peso]]&lt;&gt;""),IFERROR(INDEX(Tab_cat_CSEN[Cat_peso],SUMPRODUCT((Tab_cat_CSEN[Cat_Età]=J19)*(Tab_cat_CSEN[Peso_min]&lt;=E19)*(Tab_cat_CSEN[Peso_max]&gt;=E19)*ROW(Tab_cat_CSEN[Cat_Età]))-4),"ERRORE!"),"")</f>
        <v/>
      </c>
    </row>
    <row r="20" spans="1:11" x14ac:dyDescent="0.25">
      <c r="A20" s="8">
        <f t="shared" si="2"/>
        <v>12</v>
      </c>
      <c r="B20" s="5"/>
      <c r="C20" s="5"/>
      <c r="D20" s="6"/>
      <c r="E20" s="7"/>
      <c r="F20" s="7"/>
      <c r="G20" s="2" t="str">
        <f t="shared" si="3"/>
        <v/>
      </c>
      <c r="H20" s="3" t="str">
        <f t="shared" ca="1" si="0"/>
        <v/>
      </c>
      <c r="I20" s="2" t="str">
        <f t="shared" si="1"/>
        <v/>
      </c>
      <c r="J20" s="2" t="str">
        <f>IFERROR(IF(AND(D20&lt;&gt;"",G20="OK"),VLOOKUP(YEAR(H20),Tab_cat_age_CSEN[],3,FALSE),""),"ERRORE!")</f>
        <v/>
      </c>
      <c r="K20" s="2" t="str">
        <f>IF(AND(Tab_atleti_CSEN[[#This Row],[Categoria
età]]&lt;&gt;"",Tab_atleti_CSEN[[#This Row],[Peso]]&lt;&gt;""),IFERROR(INDEX(Tab_cat_CSEN[Cat_peso],SUMPRODUCT((Tab_cat_CSEN[Cat_Età]=J20)*(Tab_cat_CSEN[Peso_min]&lt;=E20)*(Tab_cat_CSEN[Peso_max]&gt;=E20)*ROW(Tab_cat_CSEN[Cat_Età]))-4),"ERRORE!"),"")</f>
        <v/>
      </c>
    </row>
    <row r="21" spans="1:11" x14ac:dyDescent="0.25">
      <c r="A21" s="8">
        <f t="shared" si="2"/>
        <v>13</v>
      </c>
      <c r="B21" s="5"/>
      <c r="C21" s="5"/>
      <c r="D21" s="6"/>
      <c r="E21" s="7"/>
      <c r="F21" s="7"/>
      <c r="G21" s="2" t="str">
        <f t="shared" si="3"/>
        <v/>
      </c>
      <c r="H21" s="3" t="str">
        <f t="shared" ca="1" si="0"/>
        <v/>
      </c>
      <c r="I21" s="2" t="str">
        <f t="shared" si="1"/>
        <v/>
      </c>
      <c r="J21" s="2" t="str">
        <f>IFERROR(IF(AND(D21&lt;&gt;"",G21="OK"),VLOOKUP(YEAR(H21),Tab_cat_age_CSEN[],3,FALSE),""),"ERRORE!")</f>
        <v/>
      </c>
      <c r="K21" s="2" t="str">
        <f>IF(AND(Tab_atleti_CSEN[[#This Row],[Categoria
età]]&lt;&gt;"",Tab_atleti_CSEN[[#This Row],[Peso]]&lt;&gt;""),IFERROR(INDEX(Tab_cat_CSEN[Cat_peso],SUMPRODUCT((Tab_cat_CSEN[Cat_Età]=J21)*(Tab_cat_CSEN[Peso_min]&lt;=E21)*(Tab_cat_CSEN[Peso_max]&gt;=E21)*ROW(Tab_cat_CSEN[Cat_Età]))-4),"ERRORE!"),"")</f>
        <v/>
      </c>
    </row>
    <row r="22" spans="1:11" x14ac:dyDescent="0.25">
      <c r="A22" s="8">
        <f t="shared" si="2"/>
        <v>14</v>
      </c>
      <c r="B22" s="5"/>
      <c r="C22" s="5"/>
      <c r="D22" s="6"/>
      <c r="E22" s="7"/>
      <c r="F22" s="7"/>
      <c r="G22" s="2" t="str">
        <f t="shared" si="3"/>
        <v/>
      </c>
      <c r="H22" s="3" t="str">
        <f t="shared" ca="1" si="0"/>
        <v/>
      </c>
      <c r="I22" s="2" t="str">
        <f t="shared" si="1"/>
        <v/>
      </c>
      <c r="J22" s="2" t="str">
        <f>IFERROR(IF(AND(D22&lt;&gt;"",G22="OK"),VLOOKUP(YEAR(H22),Tab_cat_age_CSEN[],3,FALSE),""),"ERRORE!")</f>
        <v/>
      </c>
      <c r="K22" s="2" t="str">
        <f>IF(AND(Tab_atleti_CSEN[[#This Row],[Categoria
età]]&lt;&gt;"",Tab_atleti_CSEN[[#This Row],[Peso]]&lt;&gt;""),IFERROR(INDEX(Tab_cat_CSEN[Cat_peso],SUMPRODUCT((Tab_cat_CSEN[Cat_Età]=J22)*(Tab_cat_CSEN[Peso_min]&lt;=E22)*(Tab_cat_CSEN[Peso_max]&gt;=E22)*ROW(Tab_cat_CSEN[Cat_Età]))-4),"ERRORE!"),"")</f>
        <v/>
      </c>
    </row>
    <row r="23" spans="1:11" x14ac:dyDescent="0.25">
      <c r="A23" s="8">
        <f t="shared" si="2"/>
        <v>15</v>
      </c>
      <c r="B23" s="5"/>
      <c r="C23" s="5"/>
      <c r="D23" s="6"/>
      <c r="E23" s="7"/>
      <c r="F23" s="7"/>
      <c r="G23" s="2" t="str">
        <f t="shared" si="3"/>
        <v/>
      </c>
      <c r="H23" s="3" t="str">
        <f t="shared" ca="1" si="0"/>
        <v/>
      </c>
      <c r="I23" s="2" t="str">
        <f t="shared" si="1"/>
        <v/>
      </c>
      <c r="J23" s="2" t="str">
        <f>IFERROR(IF(AND(D23&lt;&gt;"",G23="OK"),VLOOKUP(YEAR(H23),Tab_cat_age_CSEN[],3,FALSE),""),"ERRORE!")</f>
        <v/>
      </c>
      <c r="K23" s="2" t="str">
        <f>IF(AND(Tab_atleti_CSEN[[#This Row],[Categoria
età]]&lt;&gt;"",Tab_atleti_CSEN[[#This Row],[Peso]]&lt;&gt;""),IFERROR(INDEX(Tab_cat_CSEN[Cat_peso],SUMPRODUCT((Tab_cat_CSEN[Cat_Età]=J23)*(Tab_cat_CSEN[Peso_min]&lt;=E23)*(Tab_cat_CSEN[Peso_max]&gt;=E23)*ROW(Tab_cat_CSEN[Cat_Età]))-4),"ERRORE!"),"")</f>
        <v/>
      </c>
    </row>
    <row r="24" spans="1:11" x14ac:dyDescent="0.25">
      <c r="A24" s="8">
        <f t="shared" si="2"/>
        <v>16</v>
      </c>
      <c r="B24" s="5"/>
      <c r="C24" s="5"/>
      <c r="D24" s="6"/>
      <c r="E24" s="7"/>
      <c r="F24" s="7"/>
      <c r="G24" s="2" t="str">
        <f t="shared" si="3"/>
        <v/>
      </c>
      <c r="H24" s="3" t="str">
        <f t="shared" ca="1" si="0"/>
        <v/>
      </c>
      <c r="I24" s="2" t="str">
        <f t="shared" si="1"/>
        <v/>
      </c>
      <c r="J24" s="2" t="str">
        <f>IFERROR(IF(AND(D24&lt;&gt;"",G24="OK"),VLOOKUP(YEAR(H24),Tab_cat_age_CSEN[],3,FALSE),""),"ERRORE!")</f>
        <v/>
      </c>
      <c r="K24" s="2" t="str">
        <f>IF(AND(Tab_atleti_CSEN[[#This Row],[Categoria
età]]&lt;&gt;"",Tab_atleti_CSEN[[#This Row],[Peso]]&lt;&gt;""),IFERROR(INDEX(Tab_cat_CSEN[Cat_peso],SUMPRODUCT((Tab_cat_CSEN[Cat_Età]=J24)*(Tab_cat_CSEN[Peso_min]&lt;=E24)*(Tab_cat_CSEN[Peso_max]&gt;=E24)*ROW(Tab_cat_CSEN[Cat_Età]))-4),"ERRORE!"),"")</f>
        <v/>
      </c>
    </row>
    <row r="25" spans="1:11" x14ac:dyDescent="0.25">
      <c r="A25" s="8">
        <f t="shared" si="2"/>
        <v>17</v>
      </c>
      <c r="B25" s="5"/>
      <c r="C25" s="5"/>
      <c r="D25" s="6"/>
      <c r="E25" s="7"/>
      <c r="F25" s="7"/>
      <c r="G25" s="2" t="str">
        <f t="shared" si="3"/>
        <v/>
      </c>
      <c r="H25" s="3" t="str">
        <f t="shared" ca="1" si="0"/>
        <v/>
      </c>
      <c r="I25" s="2" t="str">
        <f t="shared" si="1"/>
        <v/>
      </c>
      <c r="J25" s="2" t="str">
        <f>IFERROR(IF(AND(D25&lt;&gt;"",G25="OK"),VLOOKUP(YEAR(H25),Tab_cat_age_CSEN[],3,FALSE),""),"ERRORE!")</f>
        <v/>
      </c>
      <c r="K25" s="2" t="str">
        <f>IF(AND(Tab_atleti_CSEN[[#This Row],[Categoria
età]]&lt;&gt;"",Tab_atleti_CSEN[[#This Row],[Peso]]&lt;&gt;""),IFERROR(INDEX(Tab_cat_CSEN[Cat_peso],SUMPRODUCT((Tab_cat_CSEN[Cat_Età]=J25)*(Tab_cat_CSEN[Peso_min]&lt;=E25)*(Tab_cat_CSEN[Peso_max]&gt;=E25)*ROW(Tab_cat_CSEN[Cat_Età]))-4),"ERRORE!"),"")</f>
        <v/>
      </c>
    </row>
    <row r="26" spans="1:11" x14ac:dyDescent="0.25">
      <c r="A26" s="8">
        <f t="shared" si="2"/>
        <v>18</v>
      </c>
      <c r="B26" s="5"/>
      <c r="C26" s="5"/>
      <c r="D26" s="6"/>
      <c r="E26" s="7"/>
      <c r="F26" s="7"/>
      <c r="G26" s="2" t="str">
        <f t="shared" si="3"/>
        <v/>
      </c>
      <c r="H26" s="3" t="str">
        <f t="shared" ca="1" si="0"/>
        <v/>
      </c>
      <c r="I26" s="2" t="str">
        <f t="shared" si="1"/>
        <v/>
      </c>
      <c r="J26" s="2" t="str">
        <f>IFERROR(IF(AND(D26&lt;&gt;"",G26="OK"),VLOOKUP(YEAR(H26),Tab_cat_age_CSEN[],3,FALSE),""),"ERRORE!")</f>
        <v/>
      </c>
      <c r="K26" s="2" t="str">
        <f>IF(AND(Tab_atleti_CSEN[[#This Row],[Categoria
età]]&lt;&gt;"",Tab_atleti_CSEN[[#This Row],[Peso]]&lt;&gt;""),IFERROR(INDEX(Tab_cat_CSEN[Cat_peso],SUMPRODUCT((Tab_cat_CSEN[Cat_Età]=J26)*(Tab_cat_CSEN[Peso_min]&lt;=E26)*(Tab_cat_CSEN[Peso_max]&gt;=E26)*ROW(Tab_cat_CSEN[Cat_Età]))-4),"ERRORE!"),"")</f>
        <v/>
      </c>
    </row>
    <row r="27" spans="1:11" x14ac:dyDescent="0.25">
      <c r="A27" s="8">
        <f t="shared" si="2"/>
        <v>19</v>
      </c>
      <c r="B27" s="5"/>
      <c r="C27" s="5"/>
      <c r="D27" s="6"/>
      <c r="E27" s="7"/>
      <c r="F27" s="7"/>
      <c r="G27" s="2" t="str">
        <f t="shared" si="3"/>
        <v/>
      </c>
      <c r="H27" s="3" t="str">
        <f t="shared" ca="1" si="0"/>
        <v/>
      </c>
      <c r="I27" s="2" t="str">
        <f t="shared" si="1"/>
        <v/>
      </c>
      <c r="J27" s="2" t="str">
        <f>IFERROR(IF(AND(D27&lt;&gt;"",G27="OK"),VLOOKUP(YEAR(H27),Tab_cat_age_CSEN[],3,FALSE),""),"ERRORE!")</f>
        <v/>
      </c>
      <c r="K27" s="2" t="str">
        <f>IF(AND(Tab_atleti_CSEN[[#This Row],[Categoria
età]]&lt;&gt;"",Tab_atleti_CSEN[[#This Row],[Peso]]&lt;&gt;""),IFERROR(INDEX(Tab_cat_CSEN[Cat_peso],SUMPRODUCT((Tab_cat_CSEN[Cat_Età]=J27)*(Tab_cat_CSEN[Peso_min]&lt;=E27)*(Tab_cat_CSEN[Peso_max]&gt;=E27)*ROW(Tab_cat_CSEN[Cat_Età]))-4),"ERRORE!"),"")</f>
        <v/>
      </c>
    </row>
    <row r="28" spans="1:11" x14ac:dyDescent="0.25">
      <c r="A28" s="8">
        <f t="shared" si="2"/>
        <v>20</v>
      </c>
      <c r="B28" s="5"/>
      <c r="C28" s="5"/>
      <c r="D28" s="6"/>
      <c r="E28" s="7"/>
      <c r="F28" s="7"/>
      <c r="G28" s="2" t="str">
        <f t="shared" si="3"/>
        <v/>
      </c>
      <c r="H28" s="3" t="str">
        <f t="shared" ca="1" si="0"/>
        <v/>
      </c>
      <c r="I28" s="2" t="str">
        <f t="shared" si="1"/>
        <v/>
      </c>
      <c r="J28" s="2" t="str">
        <f>IFERROR(IF(AND(D28&lt;&gt;"",G28="OK"),VLOOKUP(YEAR(H28),Tab_cat_age_CSEN[],3,FALSE),""),"ERRORE!")</f>
        <v/>
      </c>
      <c r="K28" s="2" t="str">
        <f>IF(AND(Tab_atleti_CSEN[[#This Row],[Categoria
età]]&lt;&gt;"",Tab_atleti_CSEN[[#This Row],[Peso]]&lt;&gt;""),IFERROR(INDEX(Tab_cat_CSEN[Cat_peso],SUMPRODUCT((Tab_cat_CSEN[Cat_Età]=J28)*(Tab_cat_CSEN[Peso_min]&lt;=E28)*(Tab_cat_CSEN[Peso_max]&gt;=E28)*ROW(Tab_cat_CSEN[Cat_Età]))-4),"ERRORE!"),"")</f>
        <v/>
      </c>
    </row>
    <row r="29" spans="1:11" x14ac:dyDescent="0.25">
      <c r="A29" s="8">
        <f t="shared" si="2"/>
        <v>21</v>
      </c>
      <c r="B29" s="5"/>
      <c r="C29" s="5"/>
      <c r="D29" s="6"/>
      <c r="E29" s="7"/>
      <c r="F29" s="7"/>
      <c r="G29" s="2" t="str">
        <f t="shared" si="3"/>
        <v/>
      </c>
      <c r="H29" s="3" t="str">
        <f t="shared" ca="1" si="0"/>
        <v/>
      </c>
      <c r="I29" s="2" t="str">
        <f t="shared" si="1"/>
        <v/>
      </c>
      <c r="J29" s="2" t="str">
        <f>IFERROR(IF(AND(D29&lt;&gt;"",G29="OK"),VLOOKUP(YEAR(H29),Tab_cat_age_CSEN[],3,FALSE),""),"ERRORE!")</f>
        <v/>
      </c>
      <c r="K29" s="2" t="str">
        <f>IF(AND(Tab_atleti_CSEN[[#This Row],[Categoria
età]]&lt;&gt;"",Tab_atleti_CSEN[[#This Row],[Peso]]&lt;&gt;""),IFERROR(INDEX(Tab_cat_CSEN[Cat_peso],SUMPRODUCT((Tab_cat_CSEN[Cat_Età]=J29)*(Tab_cat_CSEN[Peso_min]&lt;=E29)*(Tab_cat_CSEN[Peso_max]&gt;=E29)*ROW(Tab_cat_CSEN[Cat_Età]))-4),"ERRORE!"),"")</f>
        <v/>
      </c>
    </row>
    <row r="30" spans="1:11" x14ac:dyDescent="0.25">
      <c r="A30" s="8">
        <f t="shared" si="2"/>
        <v>22</v>
      </c>
      <c r="B30" s="5"/>
      <c r="C30" s="5"/>
      <c r="D30" s="6"/>
      <c r="E30" s="7"/>
      <c r="F30" s="7"/>
      <c r="G30" s="2" t="str">
        <f t="shared" si="3"/>
        <v/>
      </c>
      <c r="H30" s="3" t="str">
        <f t="shared" ca="1" si="0"/>
        <v/>
      </c>
      <c r="I30" s="2" t="str">
        <f t="shared" si="1"/>
        <v/>
      </c>
      <c r="J30" s="2" t="str">
        <f>IFERROR(IF(AND(D30&lt;&gt;"",G30="OK"),VLOOKUP(YEAR(H30),Tab_cat_age_CSEN[],3,FALSE),""),"ERRORE!")</f>
        <v/>
      </c>
      <c r="K30" s="2" t="str">
        <f>IF(AND(Tab_atleti_CSEN[[#This Row],[Categoria
età]]&lt;&gt;"",Tab_atleti_CSEN[[#This Row],[Peso]]&lt;&gt;""),IFERROR(INDEX(Tab_cat_CSEN[Cat_peso],SUMPRODUCT((Tab_cat_CSEN[Cat_Età]=J30)*(Tab_cat_CSEN[Peso_min]&lt;=E30)*(Tab_cat_CSEN[Peso_max]&gt;=E30)*ROW(Tab_cat_CSEN[Cat_Età]))-4),"ERRORE!"),"")</f>
        <v/>
      </c>
    </row>
    <row r="31" spans="1:11" x14ac:dyDescent="0.25">
      <c r="A31" s="8">
        <f t="shared" si="2"/>
        <v>23</v>
      </c>
      <c r="B31" s="5"/>
      <c r="C31" s="5"/>
      <c r="D31" s="6"/>
      <c r="E31" s="7"/>
      <c r="F31" s="7"/>
      <c r="G31" s="2" t="str">
        <f t="shared" si="3"/>
        <v/>
      </c>
      <c r="H31" s="3" t="str">
        <f t="shared" ca="1" si="0"/>
        <v/>
      </c>
      <c r="I31" s="2" t="str">
        <f t="shared" si="1"/>
        <v/>
      </c>
      <c r="J31" s="2" t="str">
        <f>IFERROR(IF(AND(D31&lt;&gt;"",G31="OK"),VLOOKUP(YEAR(H31),Tab_cat_age_CSEN[],3,FALSE),""),"ERRORE!")</f>
        <v/>
      </c>
      <c r="K31" s="2" t="str">
        <f>IF(AND(Tab_atleti_CSEN[[#This Row],[Categoria
età]]&lt;&gt;"",Tab_atleti_CSEN[[#This Row],[Peso]]&lt;&gt;""),IFERROR(INDEX(Tab_cat_CSEN[Cat_peso],SUMPRODUCT((Tab_cat_CSEN[Cat_Età]=J31)*(Tab_cat_CSEN[Peso_min]&lt;=E31)*(Tab_cat_CSEN[Peso_max]&gt;=E31)*ROW(Tab_cat_CSEN[Cat_Età]))-4),"ERRORE!"),"")</f>
        <v/>
      </c>
    </row>
    <row r="32" spans="1:11" x14ac:dyDescent="0.25">
      <c r="A32" s="8">
        <f t="shared" si="2"/>
        <v>24</v>
      </c>
      <c r="B32" s="5"/>
      <c r="C32" s="5"/>
      <c r="D32" s="6"/>
      <c r="E32" s="7"/>
      <c r="F32" s="7"/>
      <c r="G32" s="2" t="str">
        <f t="shared" si="3"/>
        <v/>
      </c>
      <c r="H32" s="3" t="str">
        <f t="shared" ca="1" si="0"/>
        <v/>
      </c>
      <c r="I32" s="2" t="str">
        <f t="shared" si="1"/>
        <v/>
      </c>
      <c r="J32" s="2" t="str">
        <f>IFERROR(IF(AND(D32&lt;&gt;"",G32="OK"),VLOOKUP(YEAR(H32),Tab_cat_age_CSEN[],3,FALSE),""),"ERRORE!")</f>
        <v/>
      </c>
      <c r="K32" s="2" t="str">
        <f>IF(AND(Tab_atleti_CSEN[[#This Row],[Categoria
età]]&lt;&gt;"",Tab_atleti_CSEN[[#This Row],[Peso]]&lt;&gt;""),IFERROR(INDEX(Tab_cat_CSEN[Cat_peso],SUMPRODUCT((Tab_cat_CSEN[Cat_Età]=J32)*(Tab_cat_CSEN[Peso_min]&lt;=E32)*(Tab_cat_CSEN[Peso_max]&gt;=E32)*ROW(Tab_cat_CSEN[Cat_Età]))-4),"ERRORE!"),"")</f>
        <v/>
      </c>
    </row>
    <row r="33" spans="1:11" x14ac:dyDescent="0.25">
      <c r="A33" s="8">
        <f t="shared" si="2"/>
        <v>25</v>
      </c>
      <c r="B33" s="5"/>
      <c r="C33" s="5"/>
      <c r="D33" s="6"/>
      <c r="E33" s="7"/>
      <c r="F33" s="7"/>
      <c r="G33" s="2" t="str">
        <f t="shared" si="3"/>
        <v/>
      </c>
      <c r="H33" s="3" t="str">
        <f t="shared" ca="1" si="0"/>
        <v/>
      </c>
      <c r="I33" s="2" t="str">
        <f t="shared" si="1"/>
        <v/>
      </c>
      <c r="J33" s="2" t="str">
        <f>IFERROR(IF(AND(D33&lt;&gt;"",G33="OK"),VLOOKUP(YEAR(H33),Tab_cat_age_CSEN[],3,FALSE),""),"ERRORE!")</f>
        <v/>
      </c>
      <c r="K33" s="2" t="str">
        <f>IF(AND(Tab_atleti_CSEN[[#This Row],[Categoria
età]]&lt;&gt;"",Tab_atleti_CSEN[[#This Row],[Peso]]&lt;&gt;""),IFERROR(INDEX(Tab_cat_CSEN[Cat_peso],SUMPRODUCT((Tab_cat_CSEN[Cat_Età]=J33)*(Tab_cat_CSEN[Peso_min]&lt;=E33)*(Tab_cat_CSEN[Peso_max]&gt;=E33)*ROW(Tab_cat_CSEN[Cat_Età]))-4),"ERRORE!"),"")</f>
        <v/>
      </c>
    </row>
    <row r="34" spans="1:11" x14ac:dyDescent="0.25">
      <c r="A34" s="8">
        <f t="shared" si="2"/>
        <v>26</v>
      </c>
      <c r="B34" s="5"/>
      <c r="C34" s="5"/>
      <c r="D34" s="6"/>
      <c r="E34" s="7"/>
      <c r="F34" s="7"/>
      <c r="G34" s="2" t="str">
        <f t="shared" si="3"/>
        <v/>
      </c>
      <c r="H34" s="3" t="str">
        <f t="shared" ca="1" si="0"/>
        <v/>
      </c>
      <c r="I34" s="2" t="str">
        <f t="shared" si="1"/>
        <v/>
      </c>
      <c r="J34" s="2" t="str">
        <f>IFERROR(IF(AND(D34&lt;&gt;"",G34="OK"),VLOOKUP(YEAR(H34),Tab_cat_age_CSEN[],3,FALSE),""),"ERRORE!")</f>
        <v/>
      </c>
      <c r="K34" s="2" t="str">
        <f>IF(AND(Tab_atleti_CSEN[[#This Row],[Categoria
età]]&lt;&gt;"",Tab_atleti_CSEN[[#This Row],[Peso]]&lt;&gt;""),IFERROR(INDEX(Tab_cat_CSEN[Cat_peso],SUMPRODUCT((Tab_cat_CSEN[Cat_Età]=J34)*(Tab_cat_CSEN[Peso_min]&lt;=E34)*(Tab_cat_CSEN[Peso_max]&gt;=E34)*ROW(Tab_cat_CSEN[Cat_Età]))-4),"ERRORE!"),"")</f>
        <v/>
      </c>
    </row>
    <row r="35" spans="1:11" x14ac:dyDescent="0.25">
      <c r="A35" s="8">
        <f t="shared" si="2"/>
        <v>27</v>
      </c>
      <c r="B35" s="5"/>
      <c r="C35" s="5"/>
      <c r="D35" s="6"/>
      <c r="E35" s="7"/>
      <c r="F35" s="7"/>
      <c r="G35" s="2" t="str">
        <f t="shared" si="3"/>
        <v/>
      </c>
      <c r="H35" s="3" t="str">
        <f t="shared" ca="1" si="0"/>
        <v/>
      </c>
      <c r="I35" s="2" t="str">
        <f t="shared" si="1"/>
        <v/>
      </c>
      <c r="J35" s="2" t="str">
        <f>IFERROR(IF(AND(D35&lt;&gt;"",G35="OK"),VLOOKUP(YEAR(H35),Tab_cat_age_CSEN[],3,FALSE),""),"ERRORE!")</f>
        <v/>
      </c>
      <c r="K35" s="2" t="str">
        <f>IF(AND(Tab_atleti_CSEN[[#This Row],[Categoria
età]]&lt;&gt;"",Tab_atleti_CSEN[[#This Row],[Peso]]&lt;&gt;""),IFERROR(INDEX(Tab_cat_CSEN[Cat_peso],SUMPRODUCT((Tab_cat_CSEN[Cat_Età]=J35)*(Tab_cat_CSEN[Peso_min]&lt;=E35)*(Tab_cat_CSEN[Peso_max]&gt;=E35)*ROW(Tab_cat_CSEN[Cat_Età]))-4),"ERRORE!"),"")</f>
        <v/>
      </c>
    </row>
    <row r="36" spans="1:11" x14ac:dyDescent="0.25">
      <c r="A36" s="8">
        <f t="shared" si="2"/>
        <v>28</v>
      </c>
      <c r="B36" s="5"/>
      <c r="C36" s="5"/>
      <c r="D36" s="6"/>
      <c r="E36" s="7"/>
      <c r="F36" s="7"/>
      <c r="G36" s="2" t="str">
        <f t="shared" si="3"/>
        <v/>
      </c>
      <c r="H36" s="3" t="str">
        <f t="shared" ca="1" si="0"/>
        <v/>
      </c>
      <c r="I36" s="2" t="str">
        <f t="shared" si="1"/>
        <v/>
      </c>
      <c r="J36" s="2" t="str">
        <f>IFERROR(IF(AND(D36&lt;&gt;"",G36="OK"),VLOOKUP(YEAR(H36),Tab_cat_age_CSEN[],3,FALSE),""),"ERRORE!")</f>
        <v/>
      </c>
      <c r="K36" s="2" t="str">
        <f>IF(AND(Tab_atleti_CSEN[[#This Row],[Categoria
età]]&lt;&gt;"",Tab_atleti_CSEN[[#This Row],[Peso]]&lt;&gt;""),IFERROR(INDEX(Tab_cat_CSEN[Cat_peso],SUMPRODUCT((Tab_cat_CSEN[Cat_Età]=J36)*(Tab_cat_CSEN[Peso_min]&lt;=E36)*(Tab_cat_CSEN[Peso_max]&gt;=E36)*ROW(Tab_cat_CSEN[Cat_Età]))-4),"ERRORE!"),"")</f>
        <v/>
      </c>
    </row>
    <row r="37" spans="1:11" x14ac:dyDescent="0.25">
      <c r="A37" s="8">
        <f t="shared" si="2"/>
        <v>29</v>
      </c>
      <c r="B37" s="5"/>
      <c r="C37" s="5"/>
      <c r="D37" s="6"/>
      <c r="E37" s="7"/>
      <c r="F37" s="7"/>
      <c r="G37" s="2" t="str">
        <f t="shared" si="3"/>
        <v/>
      </c>
      <c r="H37" s="3" t="str">
        <f t="shared" ca="1" si="0"/>
        <v/>
      </c>
      <c r="I37" s="2" t="str">
        <f t="shared" si="1"/>
        <v/>
      </c>
      <c r="J37" s="2" t="str">
        <f>IFERROR(IF(AND(D37&lt;&gt;"",G37="OK"),VLOOKUP(YEAR(H37),Tab_cat_age_CSEN[],3,FALSE),""),"ERRORE!")</f>
        <v/>
      </c>
      <c r="K37" s="2" t="str">
        <f>IF(AND(Tab_atleti_CSEN[[#This Row],[Categoria
età]]&lt;&gt;"",Tab_atleti_CSEN[[#This Row],[Peso]]&lt;&gt;""),IFERROR(INDEX(Tab_cat_CSEN[Cat_peso],SUMPRODUCT((Tab_cat_CSEN[Cat_Età]=J37)*(Tab_cat_CSEN[Peso_min]&lt;=E37)*(Tab_cat_CSEN[Peso_max]&gt;=E37)*ROW(Tab_cat_CSEN[Cat_Età]))-4),"ERRORE!"),"")</f>
        <v/>
      </c>
    </row>
    <row r="38" spans="1:11" x14ac:dyDescent="0.25">
      <c r="A38" s="8">
        <f t="shared" si="2"/>
        <v>30</v>
      </c>
      <c r="B38" s="5"/>
      <c r="C38" s="5"/>
      <c r="D38" s="6"/>
      <c r="E38" s="7"/>
      <c r="F38" s="7"/>
      <c r="G38" s="2" t="str">
        <f t="shared" si="3"/>
        <v/>
      </c>
      <c r="H38" s="3" t="str">
        <f t="shared" ca="1" si="0"/>
        <v/>
      </c>
      <c r="I38" s="2" t="str">
        <f t="shared" si="1"/>
        <v/>
      </c>
      <c r="J38" s="2" t="str">
        <f>IFERROR(IF(AND(D38&lt;&gt;"",G38="OK"),VLOOKUP(YEAR(H38),Tab_cat_age_CSEN[],3,FALSE),""),"ERRORE!")</f>
        <v/>
      </c>
      <c r="K38" s="2" t="str">
        <f>IF(AND(Tab_atleti_CSEN[[#This Row],[Categoria
età]]&lt;&gt;"",Tab_atleti_CSEN[[#This Row],[Peso]]&lt;&gt;""),IFERROR(INDEX(Tab_cat_CSEN[Cat_peso],SUMPRODUCT((Tab_cat_CSEN[Cat_Età]=J38)*(Tab_cat_CSEN[Peso_min]&lt;=E38)*(Tab_cat_CSEN[Peso_max]&gt;=E38)*ROW(Tab_cat_CSEN[Cat_Età]))-4),"ERRORE!"),"")</f>
        <v/>
      </c>
    </row>
    <row r="39" spans="1:11" x14ac:dyDescent="0.25">
      <c r="A39" s="8">
        <f t="shared" si="2"/>
        <v>31</v>
      </c>
      <c r="B39" s="5"/>
      <c r="C39" s="5"/>
      <c r="D39" s="6"/>
      <c r="E39" s="7"/>
      <c r="F39" s="7"/>
      <c r="G39" s="2" t="str">
        <f t="shared" si="3"/>
        <v/>
      </c>
      <c r="H39" s="3" t="str">
        <f t="shared" ca="1" si="0"/>
        <v/>
      </c>
      <c r="I39" s="2" t="str">
        <f t="shared" si="1"/>
        <v/>
      </c>
      <c r="J39" s="2" t="str">
        <f>IFERROR(IF(AND(D39&lt;&gt;"",G39="OK"),VLOOKUP(YEAR(H39),Tab_cat_age_CSEN[],3,FALSE),""),"ERRORE!")</f>
        <v/>
      </c>
      <c r="K39" s="2" t="str">
        <f>IF(AND(Tab_atleti_CSEN[[#This Row],[Categoria
età]]&lt;&gt;"",Tab_atleti_CSEN[[#This Row],[Peso]]&lt;&gt;""),IFERROR(INDEX(Tab_cat_CSEN[Cat_peso],SUMPRODUCT((Tab_cat_CSEN[Cat_Età]=J39)*(Tab_cat_CSEN[Peso_min]&lt;=E39)*(Tab_cat_CSEN[Peso_max]&gt;=E39)*ROW(Tab_cat_CSEN[Cat_Età]))-4),"ERRORE!"),"")</f>
        <v/>
      </c>
    </row>
    <row r="40" spans="1:11" x14ac:dyDescent="0.25">
      <c r="A40" s="8">
        <f t="shared" si="2"/>
        <v>32</v>
      </c>
      <c r="B40" s="5"/>
      <c r="C40" s="5"/>
      <c r="D40" s="6"/>
      <c r="E40" s="7"/>
      <c r="F40" s="7"/>
      <c r="G40" s="2" t="str">
        <f t="shared" si="3"/>
        <v/>
      </c>
      <c r="H40" s="3" t="str">
        <f t="shared" ca="1" si="0"/>
        <v/>
      </c>
      <c r="I40" s="2" t="str">
        <f t="shared" si="1"/>
        <v/>
      </c>
      <c r="J40" s="2" t="str">
        <f>IFERROR(IF(AND(D40&lt;&gt;"",G40="OK"),VLOOKUP(YEAR(H40),Tab_cat_age_CSEN[],3,FALSE),""),"ERRORE!")</f>
        <v/>
      </c>
      <c r="K40" s="2" t="str">
        <f>IF(AND(Tab_atleti_CSEN[[#This Row],[Categoria
età]]&lt;&gt;"",Tab_atleti_CSEN[[#This Row],[Peso]]&lt;&gt;""),IFERROR(INDEX(Tab_cat_CSEN[Cat_peso],SUMPRODUCT((Tab_cat_CSEN[Cat_Età]=J40)*(Tab_cat_CSEN[Peso_min]&lt;=E40)*(Tab_cat_CSEN[Peso_max]&gt;=E40)*ROW(Tab_cat_CSEN[Cat_Età]))-4),"ERRORE!"),"")</f>
        <v/>
      </c>
    </row>
    <row r="41" spans="1:11" x14ac:dyDescent="0.25">
      <c r="A41" s="8">
        <f t="shared" si="2"/>
        <v>33</v>
      </c>
      <c r="B41" s="5"/>
      <c r="C41" s="5"/>
      <c r="D41" s="6"/>
      <c r="E41" s="7"/>
      <c r="F41" s="7"/>
      <c r="G41" s="2" t="str">
        <f t="shared" si="3"/>
        <v/>
      </c>
      <c r="H41" s="3" t="str">
        <f t="shared" ref="H41:H72" ca="1" si="4">IF(AND(D41&lt;&gt;"",G41="OK"),IF(YEAR(DATE(MID(D41,7,2),1,1))&gt;(YEAR(TODAY())-65),DATE(MID(D41,7,2),FIND(UPPER(MID( D41,9,1)),"ABCDEHLMPRST"),MOD(MID(D41,10,2),40)),DATE(MID(D41,7,2)+100,FIND(UPPER(MID( D41,9,1)),"ABCDEHLMPRST"),MOD(MID(D41,10,2),40))),"")</f>
        <v/>
      </c>
      <c r="I41" s="2" t="str">
        <f t="shared" si="1"/>
        <v/>
      </c>
      <c r="J41" s="2" t="str">
        <f>IFERROR(IF(AND(D41&lt;&gt;"",G41="OK"),VLOOKUP(YEAR(H41),Tab_cat_age_CSEN[],3,FALSE),""),"ERRORE!")</f>
        <v/>
      </c>
      <c r="K41" s="2" t="str">
        <f>IF(AND(Tab_atleti_CSEN[[#This Row],[Categoria
età]]&lt;&gt;"",Tab_atleti_CSEN[[#This Row],[Peso]]&lt;&gt;""),IFERROR(INDEX(Tab_cat_CSEN[Cat_peso],SUMPRODUCT((Tab_cat_CSEN[Cat_Età]=J41)*(Tab_cat_CSEN[Peso_min]&lt;=E41)*(Tab_cat_CSEN[Peso_max]&gt;=E41)*ROW(Tab_cat_CSEN[Cat_Età]))-4),"ERRORE!"),"")</f>
        <v/>
      </c>
    </row>
    <row r="42" spans="1:11" x14ac:dyDescent="0.25">
      <c r="A42" s="8">
        <f t="shared" si="2"/>
        <v>34</v>
      </c>
      <c r="B42" s="5"/>
      <c r="C42" s="5"/>
      <c r="D42" s="6"/>
      <c r="E42" s="7"/>
      <c r="F42" s="7"/>
      <c r="G42" s="2" t="str">
        <f t="shared" si="3"/>
        <v/>
      </c>
      <c r="H42" s="3" t="str">
        <f t="shared" ca="1" si="4"/>
        <v/>
      </c>
      <c r="I42" s="2" t="str">
        <f t="shared" si="1"/>
        <v/>
      </c>
      <c r="J42" s="2" t="str">
        <f>IFERROR(IF(AND(D42&lt;&gt;"",G42="OK"),VLOOKUP(YEAR(H42),Tab_cat_age_CSEN[],3,FALSE),""),"ERRORE!")</f>
        <v/>
      </c>
      <c r="K42" s="2" t="str">
        <f>IF(AND(Tab_atleti_CSEN[[#This Row],[Categoria
età]]&lt;&gt;"",Tab_atleti_CSEN[[#This Row],[Peso]]&lt;&gt;""),IFERROR(INDEX(Tab_cat_CSEN[Cat_peso],SUMPRODUCT((Tab_cat_CSEN[Cat_Età]=J42)*(Tab_cat_CSEN[Peso_min]&lt;=E42)*(Tab_cat_CSEN[Peso_max]&gt;=E42)*ROW(Tab_cat_CSEN[Cat_Età]))-4),"ERRORE!"),"")</f>
        <v/>
      </c>
    </row>
    <row r="43" spans="1:11" x14ac:dyDescent="0.25">
      <c r="A43" s="8">
        <f t="shared" si="2"/>
        <v>35</v>
      </c>
      <c r="B43" s="5"/>
      <c r="C43" s="5"/>
      <c r="D43" s="6"/>
      <c r="E43" s="7"/>
      <c r="F43" s="7"/>
      <c r="G43" s="2" t="str">
        <f t="shared" si="3"/>
        <v/>
      </c>
      <c r="H43" s="3" t="str">
        <f t="shared" ca="1" si="4"/>
        <v/>
      </c>
      <c r="I43" s="2" t="str">
        <f t="shared" si="1"/>
        <v/>
      </c>
      <c r="J43" s="2" t="str">
        <f>IFERROR(IF(AND(D43&lt;&gt;"",G43="OK"),VLOOKUP(YEAR(H43),Tab_cat_age_CSEN[],3,FALSE),""),"ERRORE!")</f>
        <v/>
      </c>
      <c r="K43" s="2" t="str">
        <f>IF(AND(Tab_atleti_CSEN[[#This Row],[Categoria
età]]&lt;&gt;"",Tab_atleti_CSEN[[#This Row],[Peso]]&lt;&gt;""),IFERROR(INDEX(Tab_cat_CSEN[Cat_peso],SUMPRODUCT((Tab_cat_CSEN[Cat_Età]=J43)*(Tab_cat_CSEN[Peso_min]&lt;=E43)*(Tab_cat_CSEN[Peso_max]&gt;=E43)*ROW(Tab_cat_CSEN[Cat_Età]))-4),"ERRORE!"),"")</f>
        <v/>
      </c>
    </row>
    <row r="44" spans="1:11" x14ac:dyDescent="0.25">
      <c r="A44" s="8">
        <f t="shared" si="2"/>
        <v>36</v>
      </c>
      <c r="B44" s="5"/>
      <c r="C44" s="5"/>
      <c r="D44" s="6"/>
      <c r="E44" s="7"/>
      <c r="F44" s="7"/>
      <c r="G44" s="2" t="str">
        <f t="shared" si="3"/>
        <v/>
      </c>
      <c r="H44" s="3" t="str">
        <f t="shared" ca="1" si="4"/>
        <v/>
      </c>
      <c r="I44" s="2" t="str">
        <f t="shared" si="1"/>
        <v/>
      </c>
      <c r="J44" s="2" t="str">
        <f>IFERROR(IF(AND(D44&lt;&gt;"",G44="OK"),VLOOKUP(YEAR(H44),Tab_cat_age_CSEN[],3,FALSE),""),"ERRORE!")</f>
        <v/>
      </c>
      <c r="K44" s="2" t="str">
        <f>IF(AND(Tab_atleti_CSEN[[#This Row],[Categoria
età]]&lt;&gt;"",Tab_atleti_CSEN[[#This Row],[Peso]]&lt;&gt;""),IFERROR(INDEX(Tab_cat_CSEN[Cat_peso],SUMPRODUCT((Tab_cat_CSEN[Cat_Età]=J44)*(Tab_cat_CSEN[Peso_min]&lt;=E44)*(Tab_cat_CSEN[Peso_max]&gt;=E44)*ROW(Tab_cat_CSEN[Cat_Età]))-4),"ERRORE!"),"")</f>
        <v/>
      </c>
    </row>
    <row r="45" spans="1:11" x14ac:dyDescent="0.25">
      <c r="A45" s="8">
        <f t="shared" si="2"/>
        <v>37</v>
      </c>
      <c r="B45" s="5"/>
      <c r="C45" s="5"/>
      <c r="D45" s="6"/>
      <c r="E45" s="7"/>
      <c r="F45" s="7"/>
      <c r="G45" s="2" t="str">
        <f t="shared" si="3"/>
        <v/>
      </c>
      <c r="H45" s="3" t="str">
        <f t="shared" ca="1" si="4"/>
        <v/>
      </c>
      <c r="I45" s="2" t="str">
        <f t="shared" si="1"/>
        <v/>
      </c>
      <c r="J45" s="2" t="str">
        <f>IFERROR(IF(AND(D45&lt;&gt;"",G45="OK"),VLOOKUP(YEAR(H45),Tab_cat_age_CSEN[],3,FALSE),""),"ERRORE!")</f>
        <v/>
      </c>
      <c r="K45" s="2" t="str">
        <f>IF(AND(Tab_atleti_CSEN[[#This Row],[Categoria
età]]&lt;&gt;"",Tab_atleti_CSEN[[#This Row],[Peso]]&lt;&gt;""),IFERROR(INDEX(Tab_cat_CSEN[Cat_peso],SUMPRODUCT((Tab_cat_CSEN[Cat_Età]=J45)*(Tab_cat_CSEN[Peso_min]&lt;=E45)*(Tab_cat_CSEN[Peso_max]&gt;=E45)*ROW(Tab_cat_CSEN[Cat_Età]))-4),"ERRORE!"),"")</f>
        <v/>
      </c>
    </row>
    <row r="46" spans="1:11" x14ac:dyDescent="0.25">
      <c r="A46" s="8">
        <f t="shared" si="2"/>
        <v>38</v>
      </c>
      <c r="B46" s="5"/>
      <c r="C46" s="5"/>
      <c r="D46" s="6"/>
      <c r="E46" s="7"/>
      <c r="F46" s="7"/>
      <c r="G46" s="2" t="str">
        <f t="shared" si="3"/>
        <v/>
      </c>
      <c r="H46" s="3" t="str">
        <f t="shared" ca="1" si="4"/>
        <v/>
      </c>
      <c r="I46" s="2" t="str">
        <f t="shared" si="1"/>
        <v/>
      </c>
      <c r="J46" s="2" t="str">
        <f>IFERROR(IF(AND(D46&lt;&gt;"",G46="OK"),VLOOKUP(YEAR(H46),Tab_cat_age_CSEN[],3,FALSE),""),"ERRORE!")</f>
        <v/>
      </c>
      <c r="K46" s="2" t="str">
        <f>IF(AND(Tab_atleti_CSEN[[#This Row],[Categoria
età]]&lt;&gt;"",Tab_atleti_CSEN[[#This Row],[Peso]]&lt;&gt;""),IFERROR(INDEX(Tab_cat_CSEN[Cat_peso],SUMPRODUCT((Tab_cat_CSEN[Cat_Età]=J46)*(Tab_cat_CSEN[Peso_min]&lt;=E46)*(Tab_cat_CSEN[Peso_max]&gt;=E46)*ROW(Tab_cat_CSEN[Cat_Età]))-4),"ERRORE!"),"")</f>
        <v/>
      </c>
    </row>
    <row r="47" spans="1:11" x14ac:dyDescent="0.25">
      <c r="A47" s="8">
        <f t="shared" si="2"/>
        <v>39</v>
      </c>
      <c r="B47" s="5"/>
      <c r="C47" s="5"/>
      <c r="D47" s="6"/>
      <c r="E47" s="7"/>
      <c r="F47" s="7"/>
      <c r="G47" s="2" t="str">
        <f t="shared" si="3"/>
        <v/>
      </c>
      <c r="H47" s="3" t="str">
        <f t="shared" ca="1" si="4"/>
        <v/>
      </c>
      <c r="I47" s="2" t="str">
        <f t="shared" si="1"/>
        <v/>
      </c>
      <c r="J47" s="2" t="str">
        <f>IFERROR(IF(AND(D47&lt;&gt;"",G47="OK"),VLOOKUP(YEAR(H47),Tab_cat_age_CSEN[],3,FALSE),""),"ERRORE!")</f>
        <v/>
      </c>
      <c r="K47" s="2" t="str">
        <f>IF(AND(Tab_atleti_CSEN[[#This Row],[Categoria
età]]&lt;&gt;"",Tab_atleti_CSEN[[#This Row],[Peso]]&lt;&gt;""),IFERROR(INDEX(Tab_cat_CSEN[Cat_peso],SUMPRODUCT((Tab_cat_CSEN[Cat_Età]=J47)*(Tab_cat_CSEN[Peso_min]&lt;=E47)*(Tab_cat_CSEN[Peso_max]&gt;=E47)*ROW(Tab_cat_CSEN[Cat_Età]))-4),"ERRORE!"),"")</f>
        <v/>
      </c>
    </row>
    <row r="48" spans="1:11" x14ac:dyDescent="0.25">
      <c r="A48" s="8">
        <f t="shared" si="2"/>
        <v>40</v>
      </c>
      <c r="B48" s="5"/>
      <c r="C48" s="5"/>
      <c r="D48" s="6"/>
      <c r="E48" s="7"/>
      <c r="F48" s="7"/>
      <c r="G48" s="2" t="str">
        <f t="shared" si="3"/>
        <v/>
      </c>
      <c r="H48" s="3" t="str">
        <f t="shared" ca="1" si="4"/>
        <v/>
      </c>
      <c r="I48" s="2" t="str">
        <f t="shared" si="1"/>
        <v/>
      </c>
      <c r="J48" s="2" t="str">
        <f>IFERROR(IF(AND(D48&lt;&gt;"",G48="OK"),VLOOKUP(YEAR(H48),Tab_cat_age_CSEN[],3,FALSE),""),"ERRORE!")</f>
        <v/>
      </c>
      <c r="K48" s="2" t="str">
        <f>IF(AND(Tab_atleti_CSEN[[#This Row],[Categoria
età]]&lt;&gt;"",Tab_atleti_CSEN[[#This Row],[Peso]]&lt;&gt;""),IFERROR(INDEX(Tab_cat_CSEN[Cat_peso],SUMPRODUCT((Tab_cat_CSEN[Cat_Età]=J48)*(Tab_cat_CSEN[Peso_min]&lt;=E48)*(Tab_cat_CSEN[Peso_max]&gt;=E48)*ROW(Tab_cat_CSEN[Cat_Età]))-4),"ERRORE!"),"")</f>
        <v/>
      </c>
    </row>
    <row r="49" spans="1:11" x14ac:dyDescent="0.25">
      <c r="A49" s="8">
        <f t="shared" si="2"/>
        <v>41</v>
      </c>
      <c r="B49" s="5"/>
      <c r="C49" s="5"/>
      <c r="D49" s="6"/>
      <c r="E49" s="7"/>
      <c r="F49" s="7"/>
      <c r="G49" s="2" t="str">
        <f t="shared" si="3"/>
        <v/>
      </c>
      <c r="H49" s="3" t="str">
        <f t="shared" ca="1" si="4"/>
        <v/>
      </c>
      <c r="I49" s="2" t="str">
        <f t="shared" si="1"/>
        <v/>
      </c>
      <c r="J49" s="2" t="str">
        <f>IFERROR(IF(AND(D49&lt;&gt;"",G49="OK"),VLOOKUP(YEAR(H49),Tab_cat_age_CSEN[],3,FALSE),""),"ERRORE!")</f>
        <v/>
      </c>
      <c r="K49" s="2" t="str">
        <f>IF(AND(Tab_atleti_CSEN[[#This Row],[Categoria
età]]&lt;&gt;"",Tab_atleti_CSEN[[#This Row],[Peso]]&lt;&gt;""),IFERROR(INDEX(Tab_cat_CSEN[Cat_peso],SUMPRODUCT((Tab_cat_CSEN[Cat_Età]=J49)*(Tab_cat_CSEN[Peso_min]&lt;=E49)*(Tab_cat_CSEN[Peso_max]&gt;=E49)*ROW(Tab_cat_CSEN[Cat_Età]))-4),"ERRORE!"),"")</f>
        <v/>
      </c>
    </row>
    <row r="50" spans="1:11" x14ac:dyDescent="0.25">
      <c r="A50" s="8">
        <f t="shared" si="2"/>
        <v>42</v>
      </c>
      <c r="B50" s="5"/>
      <c r="C50" s="5"/>
      <c r="D50" s="6"/>
      <c r="E50" s="7"/>
      <c r="F50" s="7"/>
      <c r="G50" s="2" t="str">
        <f t="shared" si="3"/>
        <v/>
      </c>
      <c r="H50" s="3" t="str">
        <f t="shared" ca="1" si="4"/>
        <v/>
      </c>
      <c r="I50" s="2" t="str">
        <f t="shared" si="1"/>
        <v/>
      </c>
      <c r="J50" s="2" t="str">
        <f>IFERROR(IF(AND(D50&lt;&gt;"",G50="OK"),VLOOKUP(YEAR(H50),Tab_cat_age_CSEN[],3,FALSE),""),"ERRORE!")</f>
        <v/>
      </c>
      <c r="K50" s="2" t="str">
        <f>IF(AND(Tab_atleti_CSEN[[#This Row],[Categoria
età]]&lt;&gt;"",Tab_atleti_CSEN[[#This Row],[Peso]]&lt;&gt;""),IFERROR(INDEX(Tab_cat_CSEN[Cat_peso],SUMPRODUCT((Tab_cat_CSEN[Cat_Età]=J50)*(Tab_cat_CSEN[Peso_min]&lt;=E50)*(Tab_cat_CSEN[Peso_max]&gt;=E50)*ROW(Tab_cat_CSEN[Cat_Età]))-4),"ERRORE!"),"")</f>
        <v/>
      </c>
    </row>
    <row r="51" spans="1:11" x14ac:dyDescent="0.25">
      <c r="A51" s="8">
        <f t="shared" si="2"/>
        <v>43</v>
      </c>
      <c r="B51" s="5"/>
      <c r="C51" s="5"/>
      <c r="D51" s="6"/>
      <c r="E51" s="7"/>
      <c r="F51" s="7"/>
      <c r="G51" s="2" t="str">
        <f t="shared" si="3"/>
        <v/>
      </c>
      <c r="H51" s="3" t="str">
        <f t="shared" ca="1" si="4"/>
        <v/>
      </c>
      <c r="I51" s="2" t="str">
        <f t="shared" si="1"/>
        <v/>
      </c>
      <c r="J51" s="2" t="str">
        <f>IFERROR(IF(AND(D51&lt;&gt;"",G51="OK"),VLOOKUP(YEAR(H51),Tab_cat_age_CSEN[],3,FALSE),""),"ERRORE!")</f>
        <v/>
      </c>
      <c r="K51" s="2" t="str">
        <f>IF(AND(Tab_atleti_CSEN[[#This Row],[Categoria
età]]&lt;&gt;"",Tab_atleti_CSEN[[#This Row],[Peso]]&lt;&gt;""),IFERROR(INDEX(Tab_cat_CSEN[Cat_peso],SUMPRODUCT((Tab_cat_CSEN[Cat_Età]=J51)*(Tab_cat_CSEN[Peso_min]&lt;=E51)*(Tab_cat_CSEN[Peso_max]&gt;=E51)*ROW(Tab_cat_CSEN[Cat_Età]))-4),"ERRORE!"),"")</f>
        <v/>
      </c>
    </row>
    <row r="52" spans="1:11" x14ac:dyDescent="0.25">
      <c r="A52" s="8">
        <f t="shared" si="2"/>
        <v>44</v>
      </c>
      <c r="B52" s="5"/>
      <c r="C52" s="5"/>
      <c r="D52" s="6"/>
      <c r="E52" s="7"/>
      <c r="F52" s="7"/>
      <c r="G52" s="2" t="str">
        <f t="shared" si="3"/>
        <v/>
      </c>
      <c r="H52" s="3" t="str">
        <f t="shared" ca="1" si="4"/>
        <v/>
      </c>
      <c r="I52" s="2" t="str">
        <f t="shared" si="1"/>
        <v/>
      </c>
      <c r="J52" s="2" t="str">
        <f>IFERROR(IF(AND(D52&lt;&gt;"",G52="OK"),VLOOKUP(YEAR(H52),Tab_cat_age_CSEN[],3,FALSE),""),"ERRORE!")</f>
        <v/>
      </c>
      <c r="K52" s="2" t="str">
        <f>IF(AND(Tab_atleti_CSEN[[#This Row],[Categoria
età]]&lt;&gt;"",Tab_atleti_CSEN[[#This Row],[Peso]]&lt;&gt;""),IFERROR(INDEX(Tab_cat_CSEN[Cat_peso],SUMPRODUCT((Tab_cat_CSEN[Cat_Età]=J52)*(Tab_cat_CSEN[Peso_min]&lt;=E52)*(Tab_cat_CSEN[Peso_max]&gt;=E52)*ROW(Tab_cat_CSEN[Cat_Età]))-4),"ERRORE!"),"")</f>
        <v/>
      </c>
    </row>
    <row r="53" spans="1:11" x14ac:dyDescent="0.25">
      <c r="A53" s="8">
        <f t="shared" si="2"/>
        <v>45</v>
      </c>
      <c r="B53" s="5"/>
      <c r="C53" s="5"/>
      <c r="D53" s="6"/>
      <c r="E53" s="7"/>
      <c r="F53" s="7"/>
      <c r="G53" s="2" t="str">
        <f t="shared" si="3"/>
        <v/>
      </c>
      <c r="H53" s="3" t="str">
        <f t="shared" ca="1" si="4"/>
        <v/>
      </c>
      <c r="I53" s="2" t="str">
        <f t="shared" si="1"/>
        <v/>
      </c>
      <c r="J53" s="2" t="str">
        <f>IFERROR(IF(AND(D53&lt;&gt;"",G53="OK"),VLOOKUP(YEAR(H53),Tab_cat_age_CSEN[],3,FALSE),""),"ERRORE!")</f>
        <v/>
      </c>
      <c r="K53" s="2" t="str">
        <f>IF(AND(Tab_atleti_CSEN[[#This Row],[Categoria
età]]&lt;&gt;"",Tab_atleti_CSEN[[#This Row],[Peso]]&lt;&gt;""),IFERROR(INDEX(Tab_cat_CSEN[Cat_peso],SUMPRODUCT((Tab_cat_CSEN[Cat_Età]=J53)*(Tab_cat_CSEN[Peso_min]&lt;=E53)*(Tab_cat_CSEN[Peso_max]&gt;=E53)*ROW(Tab_cat_CSEN[Cat_Età]))-4),"ERRORE!"),"")</f>
        <v/>
      </c>
    </row>
    <row r="54" spans="1:11" x14ac:dyDescent="0.25">
      <c r="A54" s="8">
        <f t="shared" si="2"/>
        <v>46</v>
      </c>
      <c r="B54" s="5"/>
      <c r="C54" s="5"/>
      <c r="D54" s="6"/>
      <c r="E54" s="7"/>
      <c r="F54" s="7"/>
      <c r="G54" s="2" t="str">
        <f t="shared" si="3"/>
        <v/>
      </c>
      <c r="H54" s="3" t="str">
        <f t="shared" ca="1" si="4"/>
        <v/>
      </c>
      <c r="I54" s="2" t="str">
        <f t="shared" si="1"/>
        <v/>
      </c>
      <c r="J54" s="2" t="str">
        <f>IFERROR(IF(AND(D54&lt;&gt;"",G54="OK"),VLOOKUP(YEAR(H54),Tab_cat_age_CSEN[],3,FALSE),""),"ERRORE!")</f>
        <v/>
      </c>
      <c r="K54" s="2" t="str">
        <f>IF(AND(Tab_atleti_CSEN[[#This Row],[Categoria
età]]&lt;&gt;"",Tab_atleti_CSEN[[#This Row],[Peso]]&lt;&gt;""),IFERROR(INDEX(Tab_cat_CSEN[Cat_peso],SUMPRODUCT((Tab_cat_CSEN[Cat_Età]=J54)*(Tab_cat_CSEN[Peso_min]&lt;=E54)*(Tab_cat_CSEN[Peso_max]&gt;=E54)*ROW(Tab_cat_CSEN[Cat_Età]))-4),"ERRORE!"),"")</f>
        <v/>
      </c>
    </row>
    <row r="55" spans="1:11" x14ac:dyDescent="0.25">
      <c r="A55" s="8">
        <f t="shared" si="2"/>
        <v>47</v>
      </c>
      <c r="B55" s="5"/>
      <c r="C55" s="5"/>
      <c r="D55" s="6"/>
      <c r="E55" s="7"/>
      <c r="F55" s="7"/>
      <c r="G55" s="2" t="str">
        <f t="shared" si="3"/>
        <v/>
      </c>
      <c r="H55" s="3" t="str">
        <f t="shared" ca="1" si="4"/>
        <v/>
      </c>
      <c r="I55" s="2" t="str">
        <f t="shared" si="1"/>
        <v/>
      </c>
      <c r="J55" s="2" t="str">
        <f>IFERROR(IF(AND(D55&lt;&gt;"",G55="OK"),VLOOKUP(YEAR(H55),Tab_cat_age_CSEN[],3,FALSE),""),"ERRORE!")</f>
        <v/>
      </c>
      <c r="K55" s="2" t="str">
        <f>IF(AND(Tab_atleti_CSEN[[#This Row],[Categoria
età]]&lt;&gt;"",Tab_atleti_CSEN[[#This Row],[Peso]]&lt;&gt;""),IFERROR(INDEX(Tab_cat_CSEN[Cat_peso],SUMPRODUCT((Tab_cat_CSEN[Cat_Età]=J55)*(Tab_cat_CSEN[Peso_min]&lt;=E55)*(Tab_cat_CSEN[Peso_max]&gt;=E55)*ROW(Tab_cat_CSEN[Cat_Età]))-4),"ERRORE!"),"")</f>
        <v/>
      </c>
    </row>
    <row r="56" spans="1:11" x14ac:dyDescent="0.25">
      <c r="A56" s="8">
        <f t="shared" si="2"/>
        <v>48</v>
      </c>
      <c r="B56" s="5"/>
      <c r="C56" s="5"/>
      <c r="D56" s="6"/>
      <c r="E56" s="7"/>
      <c r="F56" s="7"/>
      <c r="G56" s="2" t="str">
        <f t="shared" si="3"/>
        <v/>
      </c>
      <c r="H56" s="3" t="str">
        <f t="shared" ca="1" si="4"/>
        <v/>
      </c>
      <c r="I56" s="2" t="str">
        <f t="shared" si="1"/>
        <v/>
      </c>
      <c r="J56" s="2" t="str">
        <f>IFERROR(IF(AND(D56&lt;&gt;"",G56="OK"),VLOOKUP(YEAR(H56),Tab_cat_age_CSEN[],3,FALSE),""),"ERRORE!")</f>
        <v/>
      </c>
      <c r="K56" s="2" t="str">
        <f>IF(AND(Tab_atleti_CSEN[[#This Row],[Categoria
età]]&lt;&gt;"",Tab_atleti_CSEN[[#This Row],[Peso]]&lt;&gt;""),IFERROR(INDEX(Tab_cat_CSEN[Cat_peso],SUMPRODUCT((Tab_cat_CSEN[Cat_Età]=J56)*(Tab_cat_CSEN[Peso_min]&lt;=E56)*(Tab_cat_CSEN[Peso_max]&gt;=E56)*ROW(Tab_cat_CSEN[Cat_Età]))-4),"ERRORE!"),"")</f>
        <v/>
      </c>
    </row>
    <row r="57" spans="1:11" x14ac:dyDescent="0.25">
      <c r="A57" s="8">
        <f t="shared" si="2"/>
        <v>49</v>
      </c>
      <c r="B57" s="5"/>
      <c r="C57" s="5"/>
      <c r="D57" s="6"/>
      <c r="E57" s="7"/>
      <c r="F57" s="7"/>
      <c r="G57" s="2" t="str">
        <f t="shared" si="3"/>
        <v/>
      </c>
      <c r="H57" s="3" t="str">
        <f t="shared" ca="1" si="4"/>
        <v/>
      </c>
      <c r="I57" s="2" t="str">
        <f t="shared" si="1"/>
        <v/>
      </c>
      <c r="J57" s="2" t="str">
        <f>IFERROR(IF(AND(D57&lt;&gt;"",G57="OK"),VLOOKUP(YEAR(H57),Tab_cat_age_CSEN[],3,FALSE),""),"ERRORE!")</f>
        <v/>
      </c>
      <c r="K57" s="2" t="str">
        <f>IF(AND(Tab_atleti_CSEN[[#This Row],[Categoria
età]]&lt;&gt;"",Tab_atleti_CSEN[[#This Row],[Peso]]&lt;&gt;""),IFERROR(INDEX(Tab_cat_CSEN[Cat_peso],SUMPRODUCT((Tab_cat_CSEN[Cat_Età]=J57)*(Tab_cat_CSEN[Peso_min]&lt;=E57)*(Tab_cat_CSEN[Peso_max]&gt;=E57)*ROW(Tab_cat_CSEN[Cat_Età]))-4),"ERRORE!"),"")</f>
        <v/>
      </c>
    </row>
    <row r="58" spans="1:11" x14ac:dyDescent="0.25">
      <c r="A58" s="8">
        <f t="shared" si="2"/>
        <v>50</v>
      </c>
      <c r="B58" s="5"/>
      <c r="C58" s="5"/>
      <c r="D58" s="6"/>
      <c r="E58" s="7"/>
      <c r="F58" s="7"/>
      <c r="G58" s="2" t="str">
        <f t="shared" si="3"/>
        <v/>
      </c>
      <c r="H58" s="3" t="str">
        <f t="shared" ca="1" si="4"/>
        <v/>
      </c>
      <c r="I58" s="2" t="str">
        <f t="shared" si="1"/>
        <v/>
      </c>
      <c r="J58" s="2" t="str">
        <f>IFERROR(IF(AND(D58&lt;&gt;"",G58="OK"),VLOOKUP(YEAR(H58),Tab_cat_age_CSEN[],3,FALSE),""),"ERRORE!")</f>
        <v/>
      </c>
      <c r="K58" s="2" t="str">
        <f>IF(AND(Tab_atleti_CSEN[[#This Row],[Categoria
età]]&lt;&gt;"",Tab_atleti_CSEN[[#This Row],[Peso]]&lt;&gt;""),IFERROR(INDEX(Tab_cat_CSEN[Cat_peso],SUMPRODUCT((Tab_cat_CSEN[Cat_Età]=J58)*(Tab_cat_CSEN[Peso_min]&lt;=E58)*(Tab_cat_CSEN[Peso_max]&gt;=E58)*ROW(Tab_cat_CSEN[Cat_Età]))-4),"ERRORE!"),"")</f>
        <v/>
      </c>
    </row>
    <row r="59" spans="1:11" x14ac:dyDescent="0.25">
      <c r="A59" s="10"/>
      <c r="C59" s="2" t="s">
        <v>47</v>
      </c>
      <c r="D59" s="2">
        <f>SUBTOTAL(103,Tab_atleti_CSEN[Codice fiscale])</f>
        <v>0</v>
      </c>
      <c r="E59" s="2"/>
      <c r="F59" s="2"/>
      <c r="G59" s="2"/>
      <c r="H59" s="2"/>
      <c r="I59" s="2"/>
      <c r="J59" s="2"/>
      <c r="K59" s="2"/>
    </row>
  </sheetData>
  <sheetProtection algorithmName="SHA-512" hashValue="psR1JrgBXCDRxsC2cRJWn0AqvJi16rN9L598gleMkM+ix5hn6JpKJBQwCDqvMjedwEBq2H9IMX+fyUdpsF81AA==" saltValue="vVTZbq1lGILbYv1s9PJ3Bw==" spinCount="100000" sheet="1" objects="1" scenarios="1" selectLockedCells="1"/>
  <mergeCells count="6">
    <mergeCell ref="B5:D6"/>
    <mergeCell ref="G5:G6"/>
    <mergeCell ref="H5:H6"/>
    <mergeCell ref="B2:K3"/>
    <mergeCell ref="J5:K6"/>
    <mergeCell ref="I5:I6"/>
  </mergeCells>
  <conditionalFormatting sqref="G9:G58">
    <cfRule type="containsText" dxfId="34" priority="1" operator="containsText" text="C.F. ERRATO!">
      <formula>NOT(ISERROR(SEARCH("C.F. ERRATO!",G9)))</formula>
    </cfRule>
  </conditionalFormatting>
  <pageMargins left="0.7" right="0.7" top="0.75" bottom="0.75" header="0.3" footer="0.3"/>
  <pageSetup paperSize="9" orientation="portrait" r:id="rId1"/>
  <ignoredErrors>
    <ignoredError sqref="A9" calculatedColumn="1"/>
  </ignoredError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errorTitle="Valore inserito non corretto" error="Attenzione, valore inseito non corretto: selezionare il colore della cintura dal menù a tendina  fianco della cella" xr:uid="{00000000-0002-0000-0000-000000000000}">
          <x14:formula1>
            <xm:f>'Appoggio CSEN'!$C$15:$C$25</xm:f>
          </x14:formula1>
          <xm:sqref>F9:F58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M29"/>
  <sheetViews>
    <sheetView workbookViewId="0">
      <selection activeCell="E13" sqref="E13"/>
    </sheetView>
  </sheetViews>
  <sheetFormatPr defaultRowHeight="15" x14ac:dyDescent="0.25"/>
  <cols>
    <col min="3" max="3" width="16.85546875" bestFit="1" customWidth="1"/>
    <col min="4" max="4" width="12.7109375" bestFit="1" customWidth="1"/>
    <col min="5" max="5" width="10" bestFit="1" customWidth="1"/>
    <col min="7" max="7" width="9.7109375" customWidth="1"/>
    <col min="8" max="8" width="11.85546875" customWidth="1"/>
    <col min="9" max="9" width="12.140625" customWidth="1"/>
    <col min="10" max="10" width="11.28515625" customWidth="1"/>
  </cols>
  <sheetData>
    <row r="1" spans="3:13" x14ac:dyDescent="0.25">
      <c r="H1" s="22" t="s">
        <v>36</v>
      </c>
      <c r="I1" s="22"/>
      <c r="J1" s="15" t="s">
        <v>37</v>
      </c>
    </row>
    <row r="2" spans="3:13" x14ac:dyDescent="0.25">
      <c r="H2" s="2">
        <v>0.01</v>
      </c>
      <c r="I2" s="2">
        <v>0.1</v>
      </c>
      <c r="J2" s="2">
        <v>100</v>
      </c>
    </row>
    <row r="4" spans="3:13" x14ac:dyDescent="0.25">
      <c r="C4" t="s">
        <v>3</v>
      </c>
      <c r="D4" t="s">
        <v>17</v>
      </c>
      <c r="E4" t="s">
        <v>14</v>
      </c>
      <c r="G4" s="11" t="s">
        <v>16</v>
      </c>
      <c r="H4" s="11" t="s">
        <v>19</v>
      </c>
      <c r="I4" s="11" t="s">
        <v>18</v>
      </c>
      <c r="J4" s="12" t="s">
        <v>13</v>
      </c>
    </row>
    <row r="5" spans="3:13" x14ac:dyDescent="0.25">
      <c r="C5" s="2">
        <f ca="1">YEAR(TODAY())-Tab_cat_age_CSEN[[#This Row],[Età attuale]]</f>
        <v>2009</v>
      </c>
      <c r="D5" s="2">
        <v>11</v>
      </c>
      <c r="E5" s="2" t="s">
        <v>9</v>
      </c>
      <c r="G5" s="13" t="s">
        <v>7</v>
      </c>
      <c r="H5" s="13">
        <v>0</v>
      </c>
      <c r="I5" s="13">
        <f>Tab_cat_CSEN[[#This Row],[Cat_peso]]+$I$2</f>
        <v>18.100000000000001</v>
      </c>
      <c r="J5" s="14">
        <v>18</v>
      </c>
    </row>
    <row r="6" spans="3:13" x14ac:dyDescent="0.25">
      <c r="C6" s="2">
        <f ca="1">YEAR(TODAY())-Tab_cat_age_CSEN[[#This Row],[Età attuale]]</f>
        <v>2010</v>
      </c>
      <c r="D6" s="2">
        <v>10</v>
      </c>
      <c r="E6" s="2" t="s">
        <v>9</v>
      </c>
      <c r="G6" s="13" t="s">
        <v>7</v>
      </c>
      <c r="H6" s="13">
        <f t="shared" ref="H6:H29" si="0">I5+$H$2</f>
        <v>18.110000000000003</v>
      </c>
      <c r="I6" s="13">
        <f>Tab_cat_CSEN[[#This Row],[Cat_peso]]+$I$2</f>
        <v>21.1</v>
      </c>
      <c r="J6" s="14">
        <v>21</v>
      </c>
    </row>
    <row r="7" spans="3:13" x14ac:dyDescent="0.25">
      <c r="C7" s="2">
        <f ca="1">YEAR(TODAY())-Tab_cat_age_CSEN[[#This Row],[Età attuale]]</f>
        <v>2011</v>
      </c>
      <c r="D7" s="2">
        <v>9</v>
      </c>
      <c r="E7" s="2" t="s">
        <v>8</v>
      </c>
      <c r="G7" s="13" t="s">
        <v>7</v>
      </c>
      <c r="H7" s="13">
        <f t="shared" si="0"/>
        <v>21.110000000000003</v>
      </c>
      <c r="I7" s="13">
        <f>Tab_cat_CSEN[[#This Row],[Cat_peso]]+$I$2</f>
        <v>24.1</v>
      </c>
      <c r="J7" s="14">
        <v>24</v>
      </c>
      <c r="L7">
        <v>22</v>
      </c>
      <c r="M7" t="s">
        <v>8</v>
      </c>
    </row>
    <row r="8" spans="3:13" x14ac:dyDescent="0.25">
      <c r="C8" s="2">
        <f ca="1">YEAR(TODAY())-Tab_cat_age_CSEN[[#This Row],[Età attuale]]</f>
        <v>2012</v>
      </c>
      <c r="D8" s="2">
        <v>8</v>
      </c>
      <c r="E8" s="2" t="s">
        <v>8</v>
      </c>
      <c r="G8" s="13" t="s">
        <v>7</v>
      </c>
      <c r="H8" s="13">
        <f t="shared" si="0"/>
        <v>24.110000000000003</v>
      </c>
      <c r="I8" s="13">
        <f>Tab_cat_CSEN[[#This Row],[Cat_peso]]+$I$2</f>
        <v>27.1</v>
      </c>
      <c r="J8" s="14">
        <v>27</v>
      </c>
    </row>
    <row r="9" spans="3:13" x14ac:dyDescent="0.25">
      <c r="C9" s="2">
        <f ca="1">YEAR(TODAY())-Tab_cat_age_CSEN[[#This Row],[Età attuale]]</f>
        <v>2013</v>
      </c>
      <c r="D9" s="2">
        <v>7</v>
      </c>
      <c r="E9" s="2" t="s">
        <v>7</v>
      </c>
      <c r="G9" s="13" t="s">
        <v>7</v>
      </c>
      <c r="H9" s="13">
        <f t="shared" si="0"/>
        <v>27.110000000000003</v>
      </c>
      <c r="I9" s="13">
        <f>Tab_cat_CSEN[[#This Row],[Cat_peso]]+$I$2</f>
        <v>30.1</v>
      </c>
      <c r="J9" s="14">
        <v>30</v>
      </c>
      <c r="L9">
        <f>INDEX(Tab_cat_CSEN[Cat_peso],SUMPRODUCT((Tab_cat_CSEN[Cat_Età]=M7)*(Tab_cat_CSEN[Peso_min]&lt;=L7)*(Tab_cat_CSEN[Peso_max]&gt;=L7)*ROW(Tab_cat_CSEN[Cat_Età]))-2)</f>
        <v>30</v>
      </c>
    </row>
    <row r="10" spans="3:13" x14ac:dyDescent="0.25">
      <c r="C10" s="2">
        <f ca="1">YEAR(TODAY())-Tab_cat_age_CSEN[[#This Row],[Età attuale]]</f>
        <v>2014</v>
      </c>
      <c r="D10" s="2">
        <v>6</v>
      </c>
      <c r="E10" s="2" t="s">
        <v>7</v>
      </c>
      <c r="G10" s="13" t="s">
        <v>7</v>
      </c>
      <c r="H10" s="13">
        <f t="shared" si="0"/>
        <v>30.110000000000003</v>
      </c>
      <c r="I10" s="13">
        <f>Tab_cat_CSEN[[#This Row],[Cat_peso]]+$I$2</f>
        <v>33.1</v>
      </c>
      <c r="J10" s="14">
        <v>33</v>
      </c>
    </row>
    <row r="11" spans="3:13" x14ac:dyDescent="0.25">
      <c r="G11" s="13" t="s">
        <v>7</v>
      </c>
      <c r="H11" s="13">
        <f t="shared" si="0"/>
        <v>33.11</v>
      </c>
      <c r="I11" s="13">
        <f>Tab_cat_CSEN[[#This Row],[Cat_peso]]+$I$2</f>
        <v>36.1</v>
      </c>
      <c r="J11" s="14">
        <v>36</v>
      </c>
    </row>
    <row r="12" spans="3:13" x14ac:dyDescent="0.25">
      <c r="G12" s="13" t="s">
        <v>7</v>
      </c>
      <c r="H12" s="13">
        <f t="shared" si="0"/>
        <v>36.11</v>
      </c>
      <c r="I12" s="13">
        <f>$J$2</f>
        <v>100</v>
      </c>
      <c r="J12" s="14" t="s">
        <v>20</v>
      </c>
    </row>
    <row r="13" spans="3:13" x14ac:dyDescent="0.25">
      <c r="G13" s="13" t="s">
        <v>8</v>
      </c>
      <c r="H13" s="13">
        <v>0</v>
      </c>
      <c r="I13" s="13">
        <f>Tab_cat_CSEN[[#This Row],[Cat_peso]]+$I$2</f>
        <v>21.1</v>
      </c>
      <c r="J13" s="14">
        <v>21</v>
      </c>
    </row>
    <row r="14" spans="3:13" x14ac:dyDescent="0.25">
      <c r="C14" t="s">
        <v>24</v>
      </c>
      <c r="G14" s="13" t="s">
        <v>8</v>
      </c>
      <c r="H14" s="13">
        <f t="shared" si="0"/>
        <v>21.110000000000003</v>
      </c>
      <c r="I14" s="13">
        <f>Tab_cat_CSEN[[#This Row],[Cat_peso]]+$I$2</f>
        <v>24.1</v>
      </c>
      <c r="J14" s="14">
        <v>24</v>
      </c>
    </row>
    <row r="15" spans="3:13" x14ac:dyDescent="0.25">
      <c r="C15" t="s">
        <v>25</v>
      </c>
      <c r="G15" s="13" t="s">
        <v>8</v>
      </c>
      <c r="H15" s="13">
        <f t="shared" si="0"/>
        <v>24.110000000000003</v>
      </c>
      <c r="I15" s="13">
        <f>Tab_cat_CSEN[[#This Row],[Cat_peso]]+$I$2</f>
        <v>28.1</v>
      </c>
      <c r="J15" s="14">
        <v>28</v>
      </c>
    </row>
    <row r="16" spans="3:13" x14ac:dyDescent="0.25">
      <c r="C16" t="s">
        <v>26</v>
      </c>
      <c r="G16" s="13" t="s">
        <v>8</v>
      </c>
      <c r="H16" s="13">
        <f t="shared" si="0"/>
        <v>28.110000000000003</v>
      </c>
      <c r="I16" s="13">
        <f>Tab_cat_CSEN[[#This Row],[Cat_peso]]+$I$2</f>
        <v>30.1</v>
      </c>
      <c r="J16" s="14">
        <v>30</v>
      </c>
    </row>
    <row r="17" spans="3:10" x14ac:dyDescent="0.25">
      <c r="C17" t="s">
        <v>27</v>
      </c>
      <c r="G17" s="13" t="s">
        <v>8</v>
      </c>
      <c r="H17" s="13">
        <f t="shared" si="0"/>
        <v>30.110000000000003</v>
      </c>
      <c r="I17" s="13">
        <f>Tab_cat_CSEN[[#This Row],[Cat_peso]]+$I$2</f>
        <v>32.1</v>
      </c>
      <c r="J17" s="14">
        <v>32</v>
      </c>
    </row>
    <row r="18" spans="3:10" x14ac:dyDescent="0.25">
      <c r="C18" t="s">
        <v>28</v>
      </c>
      <c r="G18" s="13" t="s">
        <v>8</v>
      </c>
      <c r="H18" s="13">
        <f t="shared" si="0"/>
        <v>32.11</v>
      </c>
      <c r="I18" s="13">
        <f>Tab_cat_CSEN[[#This Row],[Cat_peso]]+$I$2</f>
        <v>36.1</v>
      </c>
      <c r="J18" s="14">
        <v>36</v>
      </c>
    </row>
    <row r="19" spans="3:10" x14ac:dyDescent="0.25">
      <c r="C19" t="s">
        <v>29</v>
      </c>
      <c r="G19" s="13" t="s">
        <v>8</v>
      </c>
      <c r="H19" s="13">
        <f t="shared" si="0"/>
        <v>36.11</v>
      </c>
      <c r="I19" s="13">
        <f>Tab_cat_CSEN[[#This Row],[Cat_peso]]+$I$2</f>
        <v>40.1</v>
      </c>
      <c r="J19" s="14">
        <v>40</v>
      </c>
    </row>
    <row r="20" spans="3:10" x14ac:dyDescent="0.25">
      <c r="C20" t="s">
        <v>30</v>
      </c>
      <c r="G20" s="13" t="s">
        <v>8</v>
      </c>
      <c r="H20" s="13">
        <f t="shared" si="0"/>
        <v>40.11</v>
      </c>
      <c r="I20" s="13">
        <f>Tab_cat_CSEN[[#This Row],[Cat_peso]]+$I$2</f>
        <v>44.1</v>
      </c>
      <c r="J20" s="14">
        <v>44</v>
      </c>
    </row>
    <row r="21" spans="3:10" x14ac:dyDescent="0.25">
      <c r="C21" t="s">
        <v>31</v>
      </c>
      <c r="G21" s="13" t="s">
        <v>8</v>
      </c>
      <c r="H21" s="13">
        <f t="shared" si="0"/>
        <v>44.11</v>
      </c>
      <c r="I21" s="13">
        <f>$J$2</f>
        <v>100</v>
      </c>
      <c r="J21" s="14" t="s">
        <v>21</v>
      </c>
    </row>
    <row r="22" spans="3:10" x14ac:dyDescent="0.25">
      <c r="C22" t="s">
        <v>32</v>
      </c>
      <c r="G22" s="13" t="s">
        <v>9</v>
      </c>
      <c r="H22" s="13">
        <v>0</v>
      </c>
      <c r="I22" s="13">
        <f>Tab_cat_CSEN[[#This Row],[Cat_peso]]+$I$2</f>
        <v>24.1</v>
      </c>
      <c r="J22" s="14">
        <v>24</v>
      </c>
    </row>
    <row r="23" spans="3:10" x14ac:dyDescent="0.25">
      <c r="C23" t="s">
        <v>33</v>
      </c>
      <c r="G23" s="13" t="s">
        <v>9</v>
      </c>
      <c r="H23" s="13">
        <f t="shared" si="0"/>
        <v>24.110000000000003</v>
      </c>
      <c r="I23" s="13">
        <f>Tab_cat_CSEN[[#This Row],[Cat_peso]]+$I$2</f>
        <v>28.1</v>
      </c>
      <c r="J23" s="14">
        <v>28</v>
      </c>
    </row>
    <row r="24" spans="3:10" x14ac:dyDescent="0.25">
      <c r="C24" t="s">
        <v>34</v>
      </c>
      <c r="G24" s="13" t="s">
        <v>9</v>
      </c>
      <c r="H24" s="13">
        <f t="shared" si="0"/>
        <v>28.110000000000003</v>
      </c>
      <c r="I24" s="13">
        <f>Tab_cat_CSEN[[#This Row],[Cat_peso]]+$I$2</f>
        <v>32.1</v>
      </c>
      <c r="J24" s="14">
        <v>32</v>
      </c>
    </row>
    <row r="25" spans="3:10" x14ac:dyDescent="0.25">
      <c r="C25" t="s">
        <v>35</v>
      </c>
      <c r="G25" s="13" t="s">
        <v>9</v>
      </c>
      <c r="H25" s="13">
        <f t="shared" si="0"/>
        <v>32.11</v>
      </c>
      <c r="I25" s="13">
        <f>Tab_cat_CSEN[[#This Row],[Cat_peso]]+$I$2</f>
        <v>36.1</v>
      </c>
      <c r="J25" s="14">
        <v>36</v>
      </c>
    </row>
    <row r="26" spans="3:10" x14ac:dyDescent="0.25">
      <c r="G26" s="13" t="s">
        <v>9</v>
      </c>
      <c r="H26" s="13">
        <f t="shared" si="0"/>
        <v>36.11</v>
      </c>
      <c r="I26" s="13">
        <f>Tab_cat_CSEN[[#This Row],[Cat_peso]]+$I$2</f>
        <v>40.1</v>
      </c>
      <c r="J26" s="14">
        <v>40</v>
      </c>
    </row>
    <row r="27" spans="3:10" x14ac:dyDescent="0.25">
      <c r="G27" s="13" t="s">
        <v>9</v>
      </c>
      <c r="H27" s="13">
        <f t="shared" si="0"/>
        <v>40.11</v>
      </c>
      <c r="I27" s="13">
        <f>Tab_cat_CSEN[[#This Row],[Cat_peso]]+$I$2</f>
        <v>45.1</v>
      </c>
      <c r="J27" s="14">
        <v>45</v>
      </c>
    </row>
    <row r="28" spans="3:10" x14ac:dyDescent="0.25">
      <c r="G28" s="13" t="s">
        <v>9</v>
      </c>
      <c r="H28" s="13">
        <f t="shared" si="0"/>
        <v>45.11</v>
      </c>
      <c r="I28" s="13">
        <f>Tab_cat_CSEN[[#This Row],[Cat_peso]]+$I$2</f>
        <v>50.1</v>
      </c>
      <c r="J28" s="14">
        <v>50</v>
      </c>
    </row>
    <row r="29" spans="3:10" x14ac:dyDescent="0.25">
      <c r="G29" s="13" t="s">
        <v>9</v>
      </c>
      <c r="H29" s="13">
        <f t="shared" si="0"/>
        <v>50.11</v>
      </c>
      <c r="I29" s="13">
        <f>$J$2</f>
        <v>100</v>
      </c>
      <c r="J29" s="14" t="s">
        <v>22</v>
      </c>
    </row>
  </sheetData>
  <mergeCells count="1">
    <mergeCell ref="H1:I1"/>
  </mergeCells>
  <pageMargins left="0.7" right="0.7" top="0.75" bottom="0.75" header="0.3" footer="0.3"/>
  <pageSetup paperSize="9" orientation="portrait" verticalDpi="0" r:id="rId1"/>
  <ignoredErrors>
    <ignoredError sqref="H5 H13 H22 I29 I21 I12" calculatedColumn="1"/>
  </ignoredErrors>
  <tableParts count="3"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O26"/>
  <sheetViews>
    <sheetView showGridLines="0" showRowColHeaders="0" workbookViewId="0">
      <selection activeCell="M12" sqref="M12"/>
    </sheetView>
  </sheetViews>
  <sheetFormatPr defaultRowHeight="15" x14ac:dyDescent="0.25"/>
  <cols>
    <col min="5" max="5" width="10" customWidth="1"/>
    <col min="13" max="13" width="12.140625" bestFit="1" customWidth="1"/>
    <col min="15" max="15" width="16.140625" bestFit="1" customWidth="1"/>
  </cols>
  <sheetData>
    <row r="4" spans="3:15" ht="23.25" x14ac:dyDescent="0.35">
      <c r="C4" s="32" t="s">
        <v>39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3:15" ht="23.25" x14ac:dyDescent="0.35"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7" spans="3:15" x14ac:dyDescent="0.25">
      <c r="C7" s="30" t="s">
        <v>40</v>
      </c>
      <c r="D7" s="30"/>
      <c r="E7" s="30"/>
      <c r="F7" s="30"/>
      <c r="G7" s="30"/>
      <c r="H7" s="30"/>
      <c r="I7" s="30"/>
      <c r="J7" s="30"/>
      <c r="K7" s="30"/>
      <c r="M7" s="19" t="s">
        <v>42</v>
      </c>
      <c r="O7" s="18" t="s">
        <v>43</v>
      </c>
    </row>
    <row r="8" spans="3:15" x14ac:dyDescent="0.25">
      <c r="M8" s="17"/>
    </row>
    <row r="9" spans="3:15" x14ac:dyDescent="0.25">
      <c r="C9" s="31" t="s">
        <v>44</v>
      </c>
      <c r="D9" s="31"/>
      <c r="E9" s="31"/>
      <c r="F9" s="31"/>
      <c r="G9" s="31"/>
      <c r="H9" s="31"/>
      <c r="I9" s="31"/>
      <c r="J9" s="31"/>
      <c r="K9" s="31"/>
      <c r="L9" s="31"/>
    </row>
    <row r="11" spans="3:15" x14ac:dyDescent="0.25">
      <c r="C11" s="30" t="s">
        <v>41</v>
      </c>
      <c r="D11" s="30"/>
      <c r="E11" s="30"/>
      <c r="F11" s="30"/>
      <c r="G11" s="30"/>
      <c r="H11" s="30"/>
      <c r="I11" s="30"/>
    </row>
    <row r="13" spans="3:15" x14ac:dyDescent="0.25">
      <c r="C13" s="31" t="s">
        <v>45</v>
      </c>
      <c r="D13" s="31"/>
      <c r="E13" s="31"/>
      <c r="F13" s="31"/>
      <c r="G13" s="31"/>
      <c r="H13" s="31"/>
      <c r="I13" s="31"/>
      <c r="J13" s="31"/>
      <c r="K13" s="31"/>
      <c r="L13" s="31"/>
    </row>
    <row r="14" spans="3:15" x14ac:dyDescent="0.25">
      <c r="C14" s="31" t="s">
        <v>46</v>
      </c>
      <c r="D14" s="31"/>
      <c r="E14" s="31"/>
      <c r="G14" t="s">
        <v>25</v>
      </c>
    </row>
    <row r="15" spans="3:15" x14ac:dyDescent="0.25">
      <c r="G15" t="s">
        <v>26</v>
      </c>
    </row>
    <row r="16" spans="3:15" x14ac:dyDescent="0.25">
      <c r="G16" t="s">
        <v>27</v>
      </c>
    </row>
    <row r="17" spans="3:10" x14ac:dyDescent="0.25">
      <c r="G17" t="s">
        <v>28</v>
      </c>
    </row>
    <row r="18" spans="3:10" x14ac:dyDescent="0.25">
      <c r="G18" t="s">
        <v>29</v>
      </c>
    </row>
    <row r="19" spans="3:10" x14ac:dyDescent="0.25">
      <c r="G19" t="s">
        <v>30</v>
      </c>
    </row>
    <row r="20" spans="3:10" x14ac:dyDescent="0.25">
      <c r="G20" t="s">
        <v>31</v>
      </c>
    </row>
    <row r="21" spans="3:10" x14ac:dyDescent="0.25">
      <c r="G21" t="s">
        <v>32</v>
      </c>
    </row>
    <row r="22" spans="3:10" x14ac:dyDescent="0.25">
      <c r="G22" t="s">
        <v>33</v>
      </c>
    </row>
    <row r="23" spans="3:10" x14ac:dyDescent="0.25">
      <c r="G23" t="s">
        <v>34</v>
      </c>
    </row>
    <row r="24" spans="3:10" x14ac:dyDescent="0.25">
      <c r="G24" t="s">
        <v>35</v>
      </c>
    </row>
    <row r="26" spans="3:10" x14ac:dyDescent="0.25">
      <c r="C26" s="30" t="s">
        <v>48</v>
      </c>
      <c r="D26" s="30"/>
      <c r="E26" s="30"/>
      <c r="F26" s="30"/>
      <c r="G26" s="30"/>
      <c r="H26" s="30"/>
      <c r="I26" s="30"/>
      <c r="J26" s="30"/>
    </row>
  </sheetData>
  <sheetProtection algorithmName="SHA-512" hashValue="baTArRNhK/cY109WPZd4OwR67pryLhu+GhbCzdgxqUyXX0hO2cL82v7b2D6qiD8tqnUHG6usmv4x91eSd/HiTw==" saltValue="l7wYYKu97F7lKp5O/JUrrQ==" spinCount="100000" sheet="1" objects="1" scenarios="1" selectLockedCells="1" selectUnlockedCells="1"/>
  <mergeCells count="7">
    <mergeCell ref="C11:I11"/>
    <mergeCell ref="C13:L13"/>
    <mergeCell ref="C14:E14"/>
    <mergeCell ref="C26:J26"/>
    <mergeCell ref="C4:O4"/>
    <mergeCell ref="C7:K7"/>
    <mergeCell ref="C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Atleti trofeo CSEN</vt:lpstr>
      <vt:lpstr>Appoggio CSEN</vt:lpstr>
      <vt:lpstr>ISTRUZIONI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federico.bensa</dc:creator>
  <cp:lastModifiedBy>federico.bensa</cp:lastModifiedBy>
  <dcterms:created xsi:type="dcterms:W3CDTF">2020-01-07T09:12:14Z</dcterms:created>
  <dcterms:modified xsi:type="dcterms:W3CDTF">2020-01-21T12:56:07Z</dcterms:modified>
</cp:coreProperties>
</file>